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<sst xmlns="http://schemas.openxmlformats.org/spreadsheetml/2006/main" count="815" uniqueCount="155">
  <si>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22.09.2020 № 623
г. Камышлов 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</si>
  <si>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</si>
  <si>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</si>
  <si>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</si>
  <si>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</si>
  <si>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</si>
  <si>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</si>
  <si>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</si>
  <si>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</si>
  <si>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</si>
  <si>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</si>
  <si>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</si>
  <si>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</si>
  <si>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</si>
  <si>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</si>
  <si>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</si>
  <si>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</si>
  <si>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</si>
  <si>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4-9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</si>
  <si>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</si>
  <si>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</si>
  <si>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</si>
  <si>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</si>
  <si>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</si>
  <si>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</si>
  <si>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</si>
  <si>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</si>
  <si>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</si>
  <si>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</si>
  <si>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</si>
  <si>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</si>
  <si>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14 Мероприятия, направленные на обеспечение антитеррористической безопасности учреждений дошкольного образования</t>
  </si>
  <si>
    <t>Мероприятие 15  Поддержка проектов образовательных учреждений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</si>
  <si>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</si>
  <si>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>Мероприятие 16  Организация конкурсных мероприятий городского, регионального, всероссийского уровня для детей дошкольного возраста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</si>
  <si>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</si>
  <si>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</si>
  <si>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>13-40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</si>
  <si>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</si>
  <si>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</si>
  <si>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</si>
  <si>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</si>
  <si>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</si>
  <si>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</si>
  <si>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r>
      <rPr>
        <sz val="11"/>
        <rFont val="Times New Roman"/>
        <family val="1"/>
      </rP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</si>
  <si>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</si>
  <si>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</si>
  <si>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</si>
  <si>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</si>
  <si>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</si>
  <si>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14 Организация, проведение и участие в физкультурно-оздоровительных мероприятиях разного уровня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</si>
  <si>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</si>
  <si>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</si>
  <si>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</si>
  <si>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</si>
  <si>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     Мероприятие 19  Мероприятия, направленные на обеспечение антитеррористической безопасности общеобразовательных учреждений.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</si>
  <si>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</si>
  <si>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          Мероприятие 20    Организация муниципального этапа Всероссийской олимпиады школьников</t>
  </si>
  <si>
    <t xml:space="preserve">          Мероприятие 21    Организация проведения государственной итоговой аттестации</t>
  </si>
  <si>
    <t xml:space="preserve">          Мероприятие 22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</si>
  <si>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Мероприятие 23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</si>
  <si>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</si>
  <si>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</si>
  <si>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44-47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</si>
  <si>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</si>
  <si>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</si>
  <si>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4.Проведение городских массовых спортивных мероприятий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</si>
  <si>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</si>
  <si>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</si>
  <si>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7. Мероприятия направленные на обеспечение антитеррористической безопасности образовательных организаций</t>
  </si>
  <si>
    <t>Мероприятие 8. Обеспечение персонифицированного финансирования дополнительного образования детей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</si>
  <si>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</si>
  <si>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</si>
  <si>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</si>
  <si>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</si>
  <si>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</si>
  <si>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</si>
  <si>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</si>
  <si>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</si>
  <si>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</si>
  <si>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</si>
  <si>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</si>
  <si>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Мероприятие 7.  Проведение городских мероприятий, участие коллективов в областных и международных мероприятиях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</si>
  <si>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</si>
  <si>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</si>
  <si>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10.  Благоустройство территории учреждений культуры</t>
  </si>
  <si>
    <t>Мероприятие 11.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</si>
  <si>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Мероприятие 12.  Мероприятия по укреплению и развитию материально-технической базы муниципальных учреждений культуры.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</si>
  <si>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№
г. Камышлов </t>
  </si>
  <si>
    <t>Мероприятие 13.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</si>
  <si>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</si>
  <si>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t xml:space="preserve">Всего по напрвлению " Ппрочие нужды" в том числе </t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</si>
  <si>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</si>
  <si>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Мероприятие 2. Предоставление дополнительного образования в сфере культуры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</si>
  <si>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</si>
  <si>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</si>
  <si>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</si>
  <si>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№ 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</si>
  <si>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</si>
  <si>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 xml:space="preserve">        Мероприятие 1.   Предоставление услуг (выполнения работ) в сфере физической культуры и спорта</t>
  </si>
  <si>
    <t>83-114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</si>
  <si>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</si>
  <si>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</si>
  <si>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>Мероприятие 4. Проведение городских массовых молодежных мероприятий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</si>
  <si>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</si>
  <si>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</si>
  <si>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</si>
  <si>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</si>
  <si>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</si>
  <si>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</si>
  <si>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t xml:space="preserve">        Мероприятие 1.  Осуществление мероприятий по обеспечению организации отдыха  детей в каникулярное время, включая мероприятия по обеспечению безопасности их жизни и здоровья</t>
  </si>
  <si>
    <t>118-121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</si>
  <si>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</si>
  <si>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</si>
  <si>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</si>
  <si>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</si>
  <si>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>125-133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</si>
  <si>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</si>
  <si>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</si>
  <si>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</si>
  <si>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</si>
  <si>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</si>
  <si>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137-152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</si>
  <si>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</si>
  <si>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        Мероприятие 3.  Обеспечение подготовки молодых граждан к военной службе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</si>
  <si>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</si>
  <si>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</si>
  <si>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</si>
  <si>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</si>
  <si>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                 Мероприятие 7. Организация военно-патриотического воспитания и допризывной подготовки молодых граждан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</si>
  <si>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</si>
  <si>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2"/>
        <color indexed="8"/>
        <rFont val="Times New Roman"/>
        <family val="1"/>
      </rP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</si>
  <si>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>156-162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</si>
  <si>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№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</si>
  <si>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Обеспечение жильем молодых семей в Камышловском городском округе</t>
    </r>
  </si>
  <si>
    <r>
      <rPr>
        <b/>
        <sz val="12"/>
        <color indexed="8"/>
        <rFont val="Times New Roman"/>
        <family val="1"/>
      </rP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</si>
  <si>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>166-171</t>
  </si>
  <si>
    <t>Мероприятие 2 Предоставление социальных выплат молодым семьям на приобритение (строительство) жилья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</si>
  <si>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года №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</si>
  <si>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</si>
  <si>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rPr>
        <b/>
        <sz val="12"/>
        <color indexed="8"/>
        <rFont val="Times New Roman"/>
        <family val="1"/>
      </rP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</si>
  <si>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t>175-198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</si>
  <si>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</si>
  <si>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</si>
  <si>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</si>
  <si>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</si>
  <si>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</si>
  <si>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</si>
  <si>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</si>
  <si>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1.Мероприятия по гармонизации межэтнических отношений</t>
  </si>
  <si>
    <t>Мероприятие 2.Мероприятия по профилактике экстремизма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</si>
  <si>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</si>
  <si>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</si>
  <si>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Предоставление поддержки молодым семьям на улучшение жилищных условий</t>
    </r>
  </si>
  <si>
    <r>
      <rPr>
        <b/>
        <sz val="12"/>
        <color indexed="8"/>
        <rFont val="Times New Roman"/>
        <family val="1"/>
      </rP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</si>
</sst>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General"/>
    <numFmt numFmtId="171" formatCode="_-* #,##0.0_р_._-;\-* #,##0.0_р_._-;_-* \-??_р_._-;_-@_-"/>
    <numFmt numFmtId="172" formatCode="DD/MMM"/>
    <numFmt numFmtId="173" formatCode="0.00E+00"/>
    <numFmt numFmtId="174" formatCode="#,##0"/>
    <numFmt numFmtId="175" formatCode="#,##0.00_ ;\-#,##0.00\ "/>
    <numFmt numFmtId="176" formatCode="000000"/>
    <numFmt numFmtId="177" formatCode="#,##0.0_ ;\-#,##0.0\ 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2" borderId="0">
      <alignment/>
      <protection/>
    </xf>
  </cellStyleXfs>
  <cellXfs count="11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71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 wrapText="1"/>
    </xf>
    <xf numFmtId="164" fontId="5" fillId="0" borderId="0" xfId="0" applyFont="1" applyFill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71" fontId="4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71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4" fontId="9" fillId="2" borderId="1" xfId="21" applyFont="1" applyFill="1" applyBorder="1" applyAlignment="1">
      <alignment vertical="top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9" fillId="0" borderId="1" xfId="20" applyFont="1" applyFill="1" applyBorder="1" applyAlignment="1">
      <alignment wrapText="1"/>
      <protection/>
    </xf>
    <xf numFmtId="164" fontId="10" fillId="2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wrapText="1"/>
    </xf>
    <xf numFmtId="169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wrapText="1"/>
    </xf>
    <xf numFmtId="173" fontId="6" fillId="0" borderId="1" xfId="0" applyNumberFormat="1" applyFont="1" applyFill="1" applyBorder="1" applyAlignment="1">
      <alignment wrapText="1" shrinkToFit="1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2" borderId="1" xfId="21" applyFont="1" applyFill="1" applyBorder="1" applyAlignment="1">
      <alignment vertical="top" wrapText="1"/>
      <protection/>
    </xf>
    <xf numFmtId="171" fontId="4" fillId="0" borderId="1" xfId="0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10" fillId="0" borderId="1" xfId="0" applyFont="1" applyFill="1" applyBorder="1" applyAlignment="1">
      <alignment vertical="top" wrapText="1"/>
    </xf>
    <xf numFmtId="169" fontId="11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169" fontId="11" fillId="0" borderId="1" xfId="0" applyNumberFormat="1" applyFont="1" applyBorder="1" applyAlignment="1">
      <alignment/>
    </xf>
    <xf numFmtId="164" fontId="6" fillId="0" borderId="4" xfId="0" applyFont="1" applyFill="1" applyBorder="1" applyAlignment="1">
      <alignment horizontal="left" wrapText="1"/>
    </xf>
    <xf numFmtId="174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wrapText="1"/>
    </xf>
    <xf numFmtId="169" fontId="10" fillId="2" borderId="1" xfId="21" applyNumberFormat="1" applyFont="1" applyFill="1" applyBorder="1" applyAlignment="1">
      <alignment vertical="top" wrapText="1"/>
      <protection/>
    </xf>
    <xf numFmtId="169" fontId="9" fillId="0" borderId="1" xfId="20" applyNumberFormat="1" applyFont="1" applyFill="1" applyBorder="1" applyAlignment="1">
      <alignment wrapText="1"/>
      <protection/>
    </xf>
    <xf numFmtId="169" fontId="9" fillId="0" borderId="1" xfId="0" applyNumberFormat="1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5" fontId="9" fillId="0" borderId="1" xfId="20" applyNumberFormat="1" applyFont="1" applyFill="1" applyBorder="1" applyAlignment="1">
      <alignment wrapText="1"/>
      <protection/>
    </xf>
    <xf numFmtId="175" fontId="4" fillId="0" borderId="1" xfId="0" applyNumberFormat="1" applyFont="1" applyFill="1" applyBorder="1" applyAlignment="1">
      <alignment horizontal="center"/>
    </xf>
    <xf numFmtId="164" fontId="9" fillId="0" borderId="1" xfId="20" applyNumberFormat="1" applyFont="1" applyFill="1" applyBorder="1" applyAlignment="1">
      <alignment wrapText="1"/>
      <protection/>
    </xf>
    <xf numFmtId="176" fontId="9" fillId="0" borderId="1" xfId="20" applyNumberFormat="1" applyFont="1" applyFill="1" applyBorder="1" applyAlignment="1">
      <alignment wrapText="1"/>
      <protection/>
    </xf>
    <xf numFmtId="164" fontId="10" fillId="2" borderId="3" xfId="21" applyFont="1" applyFill="1" applyBorder="1" applyAlignment="1">
      <alignment horizontal="left" vertical="top" wrapText="1"/>
      <protection/>
    </xf>
    <xf numFmtId="169" fontId="11" fillId="0" borderId="1" xfId="0" applyNumberFormat="1" applyFont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6" fillId="0" borderId="4" xfId="0" applyNumberFormat="1" applyFont="1" applyFill="1" applyBorder="1" applyAlignment="1">
      <alignment horizontal="left" wrapText="1"/>
    </xf>
    <xf numFmtId="164" fontId="7" fillId="0" borderId="1" xfId="20" applyFont="1" applyFill="1" applyBorder="1" applyAlignment="1">
      <alignment horizontal="center" wrapText="1"/>
      <protection/>
    </xf>
    <xf numFmtId="164" fontId="9" fillId="0" borderId="1" xfId="20" applyFont="1" applyFill="1" applyBorder="1" applyAlignment="1">
      <alignment horizontal="left" wrapText="1"/>
      <protection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5" fontId="6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9" fontId="0" fillId="0" borderId="1" xfId="0" applyNumberForma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  <cellStyle name="Обычный_БЕЗ УЧЕТА СЧЕТОВ БЮДЖЕТ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1"/>
  <sheetViews>
    <sheetView tabSelected="1" zoomScale="75" zoomScaleNormal="75" workbookViewId="0" topLeftCell="C1">
      <selection activeCell="J2" sqref="J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1" customWidth="1"/>
    <col min="6" max="6" width="20.57421875" style="2" customWidth="1"/>
    <col min="7" max="7" width="20.7109375" style="2" customWidth="1"/>
    <col min="8" max="8" width="22.7109375" style="2" customWidth="1"/>
    <col min="9" max="9" width="22.140625" style="2" customWidth="1"/>
    <col min="10" max="10" width="24.8515625" style="2" customWidth="1"/>
    <col min="11" max="11" width="14.28125" style="0" customWidth="1"/>
  </cols>
  <sheetData>
    <row r="1" spans="1:11" ht="15">
      <c r="A1" s="3"/>
      <c r="B1" s="4"/>
      <c r="C1" s="5"/>
      <c r="D1" s="6"/>
      <c r="E1" s="5"/>
      <c r="F1" s="5"/>
      <c r="G1" s="5"/>
      <c r="H1" s="5"/>
      <c r="I1" s="5"/>
      <c r="J1" s="5"/>
      <c r="K1" s="7"/>
    </row>
    <row r="2" spans="1:11" ht="108" customHeight="1">
      <c r="A2" s="3"/>
      <c r="B2" s="4"/>
      <c r="C2" s="5"/>
      <c r="D2" s="6"/>
      <c r="E2" s="6"/>
      <c r="F2" s="6"/>
      <c r="G2" s="5"/>
      <c r="H2" s="5"/>
      <c r="I2" s="8"/>
      <c r="J2" s="9" t="s">
        <v>0</v>
      </c>
      <c r="K2" s="9"/>
    </row>
    <row r="3" spans="1:11" ht="5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7"/>
    </row>
    <row r="5" spans="1:11" ht="18.75" customHeight="1">
      <c r="A5" s="11" t="s">
        <v>2</v>
      </c>
      <c r="B5" s="12" t="s">
        <v>3</v>
      </c>
      <c r="C5" s="13" t="s">
        <v>4</v>
      </c>
      <c r="D5" s="13"/>
      <c r="E5" s="13"/>
      <c r="F5" s="13"/>
      <c r="G5" s="13"/>
      <c r="H5" s="13"/>
      <c r="I5" s="13"/>
      <c r="J5" s="13"/>
      <c r="K5" s="14" t="s">
        <v>5</v>
      </c>
    </row>
    <row r="6" spans="1:11" ht="69" customHeight="1">
      <c r="A6" s="11"/>
      <c r="B6" s="12"/>
      <c r="C6" s="15" t="s">
        <v>6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4"/>
    </row>
    <row r="7" spans="1:11" ht="18.75">
      <c r="A7" s="16">
        <v>1</v>
      </c>
      <c r="B7" s="12" t="s">
        <v>7</v>
      </c>
      <c r="C7" s="15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75">
      <c r="A8" s="11"/>
      <c r="B8" s="17" t="s">
        <v>8</v>
      </c>
      <c r="C8" s="18">
        <f>SUM(C9:C12)</f>
        <v>3988275123.62</v>
      </c>
      <c r="D8" s="18">
        <f>SUM(D9:D12)</f>
        <v>458775148</v>
      </c>
      <c r="E8" s="18">
        <f>SUM(E9:E12)</f>
        <v>497655320</v>
      </c>
      <c r="F8" s="18">
        <f>SUM(F9:F12)</f>
        <v>516861700</v>
      </c>
      <c r="G8" s="18">
        <f>SUM(G9:G12)</f>
        <v>545338707</v>
      </c>
      <c r="H8" s="18">
        <f>SUM(H9:H12)</f>
        <v>634514047.5</v>
      </c>
      <c r="I8" s="18">
        <f>SUM(I9:I12)</f>
        <v>642472101.22</v>
      </c>
      <c r="J8" s="18">
        <f>SUM(J9:J12)</f>
        <v>692658099.9000001</v>
      </c>
      <c r="K8" s="19"/>
    </row>
    <row r="9" spans="1:11" ht="18.75">
      <c r="A9" s="11">
        <f aca="true" t="shared" si="0" ref="A9:A12">A8+1</f>
        <v>1</v>
      </c>
      <c r="B9" s="20" t="s">
        <v>9</v>
      </c>
      <c r="C9" s="18">
        <f aca="true" t="shared" si="1" ref="C9:C12">SUM(D9:J9)</f>
        <v>13962407</v>
      </c>
      <c r="D9" s="21">
        <f aca="true" t="shared" si="2" ref="D9:D12">D23+D123+D258+D319+D401+D450+D510+D541+D576+D631+D655+D687+D719+D751</f>
        <v>405200</v>
      </c>
      <c r="E9" s="21">
        <f aca="true" t="shared" si="3" ref="E9:E12">E23+E123+E258+E319+E401+E450+E510+E541+E576+E631+E655+E687+E719+E751</f>
        <v>1322800</v>
      </c>
      <c r="F9" s="21">
        <f aca="true" t="shared" si="4" ref="F9:F12">F23+F123+F258+F319+F401+F450+F510+F541+F576+F631+F655+F687+F719+F751</f>
        <v>0</v>
      </c>
      <c r="G9" s="21">
        <f aca="true" t="shared" si="5" ref="G9:G12">G23+G123+G258+G319+G401+G450+G510+G541+G576+G631+G655+G687+G719+G751+G780</f>
        <v>0</v>
      </c>
      <c r="H9" s="21">
        <f aca="true" t="shared" si="6" ref="H9:H12">H23+H123+H258+H319+H401+H450+H510+H541+H576+H631+H655+H687+H719+H751+H780</f>
        <v>0</v>
      </c>
      <c r="I9" s="21">
        <f aca="true" t="shared" si="7" ref="I9:I12">I23+I123+I258+I319+I401+I450+I510+I541+I576+I631+I655+I687+I719+I751+I780</f>
        <v>160890</v>
      </c>
      <c r="J9" s="21">
        <f aca="true" t="shared" si="8" ref="J9:J12">J23+J123+J258+J319+J401+J450+J510+J541+J576+J631+J655+J687+J719+J751+J780</f>
        <v>12073517</v>
      </c>
      <c r="K9" s="22"/>
    </row>
    <row r="10" spans="1:11" ht="18.75">
      <c r="A10" s="11">
        <f t="shared" si="0"/>
        <v>2</v>
      </c>
      <c r="B10" s="20" t="s">
        <v>10</v>
      </c>
      <c r="C10" s="18">
        <f t="shared" si="1"/>
        <v>2016857361.5</v>
      </c>
      <c r="D10" s="21">
        <f t="shared" si="2"/>
        <v>207112848</v>
      </c>
      <c r="E10" s="21">
        <f t="shared" si="3"/>
        <v>228896700</v>
      </c>
      <c r="F10" s="21">
        <f t="shared" si="4"/>
        <v>279592700</v>
      </c>
      <c r="G10" s="21">
        <f t="shared" si="5"/>
        <v>287032700</v>
      </c>
      <c r="H10" s="21">
        <f t="shared" si="6"/>
        <v>318355717.5</v>
      </c>
      <c r="I10" s="21">
        <f t="shared" si="7"/>
        <v>340052800</v>
      </c>
      <c r="J10" s="21">
        <f t="shared" si="8"/>
        <v>355813896</v>
      </c>
      <c r="K10" s="22"/>
    </row>
    <row r="11" spans="1:11" ht="18.75">
      <c r="A11" s="11">
        <f t="shared" si="0"/>
        <v>3</v>
      </c>
      <c r="B11" s="20" t="s">
        <v>11</v>
      </c>
      <c r="C11" s="18">
        <f t="shared" si="1"/>
        <v>1957455355.1200001</v>
      </c>
      <c r="D11" s="21">
        <f t="shared" si="2"/>
        <v>251257100</v>
      </c>
      <c r="E11" s="21">
        <f t="shared" si="3"/>
        <v>267435819.99999997</v>
      </c>
      <c r="F11" s="21">
        <f t="shared" si="4"/>
        <v>237269000</v>
      </c>
      <c r="G11" s="21">
        <f t="shared" si="5"/>
        <v>258306007</v>
      </c>
      <c r="H11" s="21">
        <f t="shared" si="6"/>
        <v>316158330</v>
      </c>
      <c r="I11" s="21">
        <f t="shared" si="7"/>
        <v>302258411.22</v>
      </c>
      <c r="J11" s="21">
        <f t="shared" si="8"/>
        <v>324770686.90000004</v>
      </c>
      <c r="K11" s="22"/>
    </row>
    <row r="12" spans="1:11" ht="18.75">
      <c r="A12" s="11">
        <f t="shared" si="0"/>
        <v>4</v>
      </c>
      <c r="B12" s="20" t="s">
        <v>12</v>
      </c>
      <c r="C12" s="18">
        <f t="shared" si="1"/>
        <v>0</v>
      </c>
      <c r="D12" s="21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3">
        <f t="shared" si="6"/>
        <v>0</v>
      </c>
      <c r="I12" s="21">
        <f t="shared" si="7"/>
        <v>0</v>
      </c>
      <c r="J12" s="21">
        <f t="shared" si="8"/>
        <v>0</v>
      </c>
      <c r="K12" s="22"/>
    </row>
    <row r="13" spans="1:11" ht="18.75">
      <c r="A13" s="11"/>
      <c r="B13" s="24"/>
      <c r="C13" s="18"/>
      <c r="D13" s="25"/>
      <c r="E13" s="25"/>
      <c r="F13" s="25"/>
      <c r="G13" s="25"/>
      <c r="H13" s="25"/>
      <c r="I13" s="25"/>
      <c r="J13" s="25"/>
      <c r="K13" s="22"/>
    </row>
    <row r="14" spans="1:11" ht="18.75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30"/>
    </row>
    <row r="15" spans="1:11" ht="109.5" customHeight="1" hidden="1">
      <c r="A15" s="3"/>
      <c r="B15" s="4"/>
      <c r="C15" s="5"/>
      <c r="D15" s="6"/>
      <c r="E15" s="6"/>
      <c r="F15" s="6"/>
      <c r="G15" s="5"/>
      <c r="H15" s="5"/>
      <c r="I15" s="31"/>
      <c r="J15" s="9"/>
      <c r="K15" s="9"/>
    </row>
    <row r="16" spans="1:11" ht="49.5" customHeight="1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3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1:11" ht="15">
      <c r="A18" s="3"/>
      <c r="B18" s="4"/>
      <c r="C18" s="5"/>
      <c r="D18" s="5"/>
      <c r="E18" s="5"/>
      <c r="F18" s="5"/>
      <c r="G18" s="5"/>
      <c r="H18" s="5"/>
      <c r="I18" s="5"/>
      <c r="J18" s="5"/>
      <c r="K18" s="7"/>
    </row>
    <row r="19" spans="1:11" ht="15" customHeight="1">
      <c r="A19" s="32" t="s">
        <v>2</v>
      </c>
      <c r="B19" s="14" t="s">
        <v>3</v>
      </c>
      <c r="C19" s="33" t="s">
        <v>4</v>
      </c>
      <c r="D19" s="33"/>
      <c r="E19" s="33"/>
      <c r="F19" s="33"/>
      <c r="G19" s="33"/>
      <c r="H19" s="33"/>
      <c r="I19" s="33"/>
      <c r="J19" s="33"/>
      <c r="K19" s="14" t="s">
        <v>5</v>
      </c>
    </row>
    <row r="20" spans="1:11" ht="92.25" customHeight="1">
      <c r="A20" s="32"/>
      <c r="B20" s="14"/>
      <c r="C20" s="34" t="s">
        <v>6</v>
      </c>
      <c r="D20" s="33">
        <v>2014</v>
      </c>
      <c r="E20" s="33">
        <v>2015</v>
      </c>
      <c r="F20" s="33">
        <v>2016</v>
      </c>
      <c r="G20" s="33">
        <v>2017</v>
      </c>
      <c r="H20" s="33">
        <v>2018</v>
      </c>
      <c r="I20" s="33">
        <v>2019</v>
      </c>
      <c r="J20" s="33">
        <v>2020</v>
      </c>
      <c r="K20" s="14"/>
    </row>
    <row r="21" spans="1:11" ht="15">
      <c r="A21" s="35">
        <v>1</v>
      </c>
      <c r="B21" s="14" t="s">
        <v>7</v>
      </c>
      <c r="C21" s="34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</row>
    <row r="22" spans="1:11" ht="57.75">
      <c r="A22" s="32"/>
      <c r="B22" s="36" t="s">
        <v>14</v>
      </c>
      <c r="C22" s="37">
        <f>SUM(C23:C26)</f>
        <v>1395128439.17</v>
      </c>
      <c r="D22" s="37">
        <f>SUM(D23:D26)</f>
        <v>155472427</v>
      </c>
      <c r="E22" s="37">
        <f>SUM(E23:E26)</f>
        <v>170275483.94</v>
      </c>
      <c r="F22" s="37">
        <f>SUM(F23:F26)</f>
        <v>185448522</v>
      </c>
      <c r="G22" s="37">
        <f>SUM(G23:G26)</f>
        <v>193736319</v>
      </c>
      <c r="H22" s="37">
        <f>SUM(H23:H26)</f>
        <v>211983364.85000002</v>
      </c>
      <c r="I22" s="37">
        <f>SUM(I23:I26)</f>
        <v>229003405.32999998</v>
      </c>
      <c r="J22" s="37">
        <f>SUM(J23:J26)</f>
        <v>249208917.05</v>
      </c>
      <c r="K22" s="38"/>
    </row>
    <row r="23" spans="1:11" ht="15">
      <c r="A23" s="32">
        <f aca="true" t="shared" si="9" ref="A23:A26">A22+1</f>
        <v>1</v>
      </c>
      <c r="B23" s="39" t="s">
        <v>9</v>
      </c>
      <c r="C23" s="37"/>
      <c r="D23" s="40">
        <f aca="true" t="shared" si="10" ref="D23:D25">D31</f>
        <v>0</v>
      </c>
      <c r="E23" s="40">
        <f aca="true" t="shared" si="11" ref="E23:E25">E31</f>
        <v>0</v>
      </c>
      <c r="F23" s="40">
        <f aca="true" t="shared" si="12" ref="F23:F25">F31</f>
        <v>0</v>
      </c>
      <c r="G23" s="40">
        <f aca="true" t="shared" si="13" ref="G23:G25">G31</f>
        <v>0</v>
      </c>
      <c r="H23" s="40">
        <f aca="true" t="shared" si="14" ref="H23:H25">H31</f>
        <v>0</v>
      </c>
      <c r="I23" s="40">
        <f aca="true" t="shared" si="15" ref="I23:I25">I31</f>
        <v>0</v>
      </c>
      <c r="J23" s="40">
        <f aca="true" t="shared" si="16" ref="J23:J25">J31</f>
        <v>0</v>
      </c>
      <c r="K23" s="41"/>
    </row>
    <row r="24" spans="1:11" ht="15">
      <c r="A24" s="32">
        <f t="shared" si="9"/>
        <v>2</v>
      </c>
      <c r="B24" s="39" t="s">
        <v>10</v>
      </c>
      <c r="C24" s="37">
        <f aca="true" t="shared" si="17" ref="C24:C25">SUM(D24:J24)</f>
        <v>831616431</v>
      </c>
      <c r="D24" s="37">
        <f t="shared" si="10"/>
        <v>76125000</v>
      </c>
      <c r="E24" s="37">
        <f t="shared" si="11"/>
        <v>85707000</v>
      </c>
      <c r="F24" s="37">
        <f t="shared" si="12"/>
        <v>117264800</v>
      </c>
      <c r="G24" s="37">
        <f t="shared" si="13"/>
        <v>123403447</v>
      </c>
      <c r="H24" s="37">
        <f t="shared" si="14"/>
        <v>130475700</v>
      </c>
      <c r="I24" s="37">
        <f t="shared" si="15"/>
        <v>144020300</v>
      </c>
      <c r="J24" s="42">
        <f t="shared" si="16"/>
        <v>154620184</v>
      </c>
      <c r="K24" s="41"/>
    </row>
    <row r="25" spans="1:11" ht="15">
      <c r="A25" s="32">
        <f t="shared" si="9"/>
        <v>3</v>
      </c>
      <c r="B25" s="39" t="s">
        <v>11</v>
      </c>
      <c r="C25" s="37">
        <f t="shared" si="17"/>
        <v>563512008.1700001</v>
      </c>
      <c r="D25" s="43">
        <f t="shared" si="10"/>
        <v>79347427</v>
      </c>
      <c r="E25" s="43">
        <f t="shared" si="11"/>
        <v>84568483.94</v>
      </c>
      <c r="F25" s="43">
        <f t="shared" si="12"/>
        <v>68183722</v>
      </c>
      <c r="G25" s="43">
        <f t="shared" si="13"/>
        <v>70332872</v>
      </c>
      <c r="H25" s="43">
        <f t="shared" si="14"/>
        <v>81507664.85000001</v>
      </c>
      <c r="I25" s="43">
        <f t="shared" si="15"/>
        <v>84983105.33</v>
      </c>
      <c r="J25" s="44">
        <f t="shared" si="16"/>
        <v>94588733.05</v>
      </c>
      <c r="K25" s="41"/>
    </row>
    <row r="26" spans="1:11" ht="15">
      <c r="A26" s="32">
        <f t="shared" si="9"/>
        <v>4</v>
      </c>
      <c r="B26" s="39" t="s">
        <v>12</v>
      </c>
      <c r="C26" s="37"/>
      <c r="D26" s="40"/>
      <c r="E26" s="40"/>
      <c r="F26" s="40"/>
      <c r="G26" s="40"/>
      <c r="H26" s="40"/>
      <c r="I26" s="40"/>
      <c r="J26" s="40"/>
      <c r="K26" s="41"/>
    </row>
    <row r="27" spans="1:11" ht="15">
      <c r="A27" s="32"/>
      <c r="B27" s="45"/>
      <c r="C27" s="46"/>
      <c r="D27" s="47"/>
      <c r="E27" s="47"/>
      <c r="F27" s="47"/>
      <c r="G27" s="47"/>
      <c r="H27" s="47"/>
      <c r="I27" s="47"/>
      <c r="J27" s="47"/>
      <c r="K27" s="41"/>
    </row>
    <row r="28" spans="1:11" ht="18.75" customHeight="1">
      <c r="A28" s="32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>
      <c r="A29" s="32"/>
      <c r="B29" s="49" t="s">
        <v>15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9.25">
      <c r="A30" s="32"/>
      <c r="B30" s="36" t="s">
        <v>16</v>
      </c>
      <c r="C30" s="50">
        <f>SUM(C31:C34)</f>
        <v>1395128439.17</v>
      </c>
      <c r="D30" s="50">
        <f>SUM(D31:D34)</f>
        <v>155472427</v>
      </c>
      <c r="E30" s="50">
        <f>SUM(E31:E34)</f>
        <v>170275483.94</v>
      </c>
      <c r="F30" s="50">
        <f>SUM(F31:F34)</f>
        <v>185448522</v>
      </c>
      <c r="G30" s="50">
        <f>SUM(G31:G34)</f>
        <v>193736319</v>
      </c>
      <c r="H30" s="50">
        <f>SUM(H31:H34)</f>
        <v>211983364.85000002</v>
      </c>
      <c r="I30" s="50">
        <f>SUM(I31:I34)</f>
        <v>229003405.32999998</v>
      </c>
      <c r="J30" s="50">
        <f>SUM(J31:J34)</f>
        <v>249208917.05</v>
      </c>
      <c r="K30" s="51"/>
    </row>
    <row r="31" spans="1:11" ht="15">
      <c r="A31" s="32">
        <f aca="true" t="shared" si="18" ref="A31:A34">A30+1</f>
        <v>1</v>
      </c>
      <c r="B31" s="39" t="s">
        <v>9</v>
      </c>
      <c r="C31" s="50">
        <f aca="true" t="shared" si="19" ref="C31:C33">SUM(D31:J31)</f>
        <v>0</v>
      </c>
      <c r="D31" s="50">
        <f>D36+D41+D46+D51+D56+D61+D66+D71+D76</f>
        <v>0</v>
      </c>
      <c r="E31" s="50">
        <f>E36+E41+E46+E51+E56+E61+E66+E71+E76+E81+E91</f>
        <v>0</v>
      </c>
      <c r="F31" s="50">
        <f aca="true" t="shared" si="20" ref="F31:F33">F36+F41+F46+F51+F56+F61+F66+F71+F76+F81+F91+F86</f>
        <v>0</v>
      </c>
      <c r="G31" s="50">
        <f aca="true" t="shared" si="21" ref="G31:G33">G36+G41+G46+G51+G56+G61+G66+G71+G76+G81+G91+G86</f>
        <v>0</v>
      </c>
      <c r="H31" s="50">
        <f>H36+H41+H46+H51+H56+H61+H66+H71+H76+H81+H91+H86</f>
        <v>0</v>
      </c>
      <c r="I31" s="50">
        <f aca="true" t="shared" si="22" ref="I31:I32">I36+I41+I46+I51+I56+I61+I66+I71+I76+I81+I91+I86+I96+I101</f>
        <v>0</v>
      </c>
      <c r="J31" s="50">
        <f aca="true" t="shared" si="23" ref="J31:J33">J36+J41+J46+J51+J56+J61+J66+J71+J76+J81+J91+J86+J96+J101+J106+J112</f>
        <v>0</v>
      </c>
      <c r="K31" s="41"/>
    </row>
    <row r="32" spans="1:11" ht="15">
      <c r="A32" s="32">
        <f t="shared" si="18"/>
        <v>2</v>
      </c>
      <c r="B32" s="39" t="s">
        <v>10</v>
      </c>
      <c r="C32" s="50">
        <f t="shared" si="19"/>
        <v>831616431</v>
      </c>
      <c r="D32" s="50">
        <f>D37+D42+D47+D52+D57+D62+D72+D67+D77</f>
        <v>76125000</v>
      </c>
      <c r="E32" s="50">
        <f aca="true" t="shared" si="24" ref="E32:E33">E37+E42+E47+E52+E57+E62+E72+E67+E77+E82+E92</f>
        <v>85707000</v>
      </c>
      <c r="F32" s="50">
        <f t="shared" si="20"/>
        <v>117264800</v>
      </c>
      <c r="G32" s="50">
        <f t="shared" si="21"/>
        <v>123403447</v>
      </c>
      <c r="H32" s="50">
        <f aca="true" t="shared" si="25" ref="H32:H33">H37+H42+H47+H52+H57+H62+H67+H72+H77+H82+H92+H87+H97</f>
        <v>130475700</v>
      </c>
      <c r="I32" s="50">
        <f t="shared" si="22"/>
        <v>144020300</v>
      </c>
      <c r="J32" s="50">
        <f t="shared" si="23"/>
        <v>154620184</v>
      </c>
      <c r="K32" s="41"/>
    </row>
    <row r="33" spans="1:11" ht="15">
      <c r="A33" s="32">
        <f t="shared" si="18"/>
        <v>3</v>
      </c>
      <c r="B33" s="39" t="s">
        <v>11</v>
      </c>
      <c r="C33" s="50">
        <f t="shared" si="19"/>
        <v>563512008.1700001</v>
      </c>
      <c r="D33" s="50">
        <f>D38+D43+D48+D53+D58+D63+D68+D73+D78</f>
        <v>79347427</v>
      </c>
      <c r="E33" s="50">
        <f t="shared" si="24"/>
        <v>84568483.94</v>
      </c>
      <c r="F33" s="50">
        <f t="shared" si="20"/>
        <v>68183722</v>
      </c>
      <c r="G33" s="50">
        <f t="shared" si="21"/>
        <v>70332872</v>
      </c>
      <c r="H33" s="50">
        <f t="shared" si="25"/>
        <v>81507664.85000001</v>
      </c>
      <c r="I33" s="50">
        <f>I38+I43+I48+I53+I58+I63+I68+I73+I78+I83+I93+I88+I98+I103+I108</f>
        <v>84983105.33</v>
      </c>
      <c r="J33" s="50">
        <f t="shared" si="23"/>
        <v>94588733.05</v>
      </c>
      <c r="K33" s="41"/>
    </row>
    <row r="34" spans="1:11" ht="15">
      <c r="A34" s="32">
        <f t="shared" si="18"/>
        <v>4</v>
      </c>
      <c r="B34" s="39" t="s">
        <v>12</v>
      </c>
      <c r="C34" s="50"/>
      <c r="D34" s="50"/>
      <c r="E34" s="50"/>
      <c r="F34" s="50"/>
      <c r="G34" s="50"/>
      <c r="H34" s="50"/>
      <c r="I34" s="50"/>
      <c r="J34" s="50"/>
      <c r="K34" s="41"/>
    </row>
    <row r="35" spans="1:11" ht="132" customHeight="1">
      <c r="A35" s="32"/>
      <c r="B35" s="52" t="s">
        <v>17</v>
      </c>
      <c r="C35" s="50">
        <f>SUM(C36:C39)</f>
        <v>507044710.97</v>
      </c>
      <c r="D35" s="50">
        <f>SUM(D36:D39)</f>
        <v>72704767</v>
      </c>
      <c r="E35" s="50">
        <f>SUM(E36:E39)</f>
        <v>83868483.94</v>
      </c>
      <c r="F35" s="50">
        <f>SUM(F36:F39)</f>
        <v>62948722</v>
      </c>
      <c r="G35" s="50">
        <f>SUM(G36:G39)</f>
        <v>66070631</v>
      </c>
      <c r="H35" s="50">
        <f>SUM(H36:H39)</f>
        <v>70434348.03</v>
      </c>
      <c r="I35" s="50">
        <f>SUM(I36:I39)</f>
        <v>73682109</v>
      </c>
      <c r="J35" s="50">
        <f>SUM(J36:J39)</f>
        <v>77335650</v>
      </c>
      <c r="K35" s="53" t="s">
        <v>18</v>
      </c>
    </row>
    <row r="36" spans="1:11" ht="15">
      <c r="A36" s="32">
        <v>1</v>
      </c>
      <c r="B36" s="39" t="s">
        <v>9</v>
      </c>
      <c r="C36" s="50">
        <f aca="true" t="shared" si="26" ref="C36:C39">SUM(D36:J36)</f>
        <v>0</v>
      </c>
      <c r="D36" s="40"/>
      <c r="E36" s="40"/>
      <c r="F36" s="40"/>
      <c r="G36" s="40"/>
      <c r="H36" s="40"/>
      <c r="I36" s="40"/>
      <c r="J36" s="40"/>
      <c r="K36" s="41"/>
    </row>
    <row r="37" spans="1:11" ht="15">
      <c r="A37" s="32">
        <v>2</v>
      </c>
      <c r="B37" s="39" t="s">
        <v>10</v>
      </c>
      <c r="C37" s="50">
        <f t="shared" si="26"/>
        <v>0</v>
      </c>
      <c r="D37" s="40"/>
      <c r="E37" s="40"/>
      <c r="F37" s="40"/>
      <c r="G37" s="40"/>
      <c r="H37" s="40"/>
      <c r="I37" s="40"/>
      <c r="J37" s="40"/>
      <c r="K37" s="54"/>
    </row>
    <row r="38" spans="1:11" ht="15">
      <c r="A38" s="32">
        <v>3</v>
      </c>
      <c r="B38" s="39" t="s">
        <v>11</v>
      </c>
      <c r="C38" s="50">
        <f t="shared" si="26"/>
        <v>507044710.97</v>
      </c>
      <c r="D38" s="40">
        <v>72704767</v>
      </c>
      <c r="E38" s="40">
        <v>83868483.94</v>
      </c>
      <c r="F38" s="40">
        <v>62948722</v>
      </c>
      <c r="G38" s="40">
        <v>66070631</v>
      </c>
      <c r="H38" s="40">
        <v>70434348.03</v>
      </c>
      <c r="I38" s="40">
        <v>73682109</v>
      </c>
      <c r="J38" s="40">
        <v>77335650</v>
      </c>
      <c r="K38" s="41"/>
    </row>
    <row r="39" spans="1:11" ht="15">
      <c r="A39" s="32">
        <v>4</v>
      </c>
      <c r="B39" s="39" t="s">
        <v>12</v>
      </c>
      <c r="C39" s="50">
        <f t="shared" si="26"/>
        <v>0</v>
      </c>
      <c r="D39" s="40"/>
      <c r="E39" s="40"/>
      <c r="F39" s="40"/>
      <c r="G39" s="40"/>
      <c r="H39" s="40"/>
      <c r="I39" s="40"/>
      <c r="J39" s="40"/>
      <c r="K39" s="41"/>
    </row>
    <row r="40" spans="1:11" ht="81" customHeight="1">
      <c r="A40" s="32"/>
      <c r="B40" s="52" t="s">
        <v>19</v>
      </c>
      <c r="C40" s="50">
        <f>SUM(C41:C44)</f>
        <v>10282288.86</v>
      </c>
      <c r="D40" s="50">
        <f>SUM(D41:D44)</f>
        <v>5542662</v>
      </c>
      <c r="E40" s="50">
        <f>SUM(E41:E44)</f>
        <v>200000</v>
      </c>
      <c r="F40" s="50">
        <f>SUM(F41:F44)</f>
        <v>369869</v>
      </c>
      <c r="G40" s="50">
        <f>SUM(G41:G44)</f>
        <v>300000</v>
      </c>
      <c r="H40" s="50">
        <f>SUM(H41:H44)</f>
        <v>1684108.86</v>
      </c>
      <c r="I40" s="50">
        <f>SUM(I41:I44)</f>
        <v>376450</v>
      </c>
      <c r="J40" s="50">
        <f>SUM(J41:J44)</f>
        <v>1809199</v>
      </c>
      <c r="K40" s="53" t="s">
        <v>18</v>
      </c>
    </row>
    <row r="41" spans="1:11" ht="15">
      <c r="A41" s="32">
        <f aca="true" t="shared" si="27" ref="A41:A42">A40+1</f>
        <v>1</v>
      </c>
      <c r="B41" s="39" t="s">
        <v>9</v>
      </c>
      <c r="C41" s="50">
        <f aca="true" t="shared" si="28" ref="C41:C44">SUM(D41:J41)</f>
        <v>0</v>
      </c>
      <c r="D41" s="40"/>
      <c r="E41" s="40"/>
      <c r="F41" s="40"/>
      <c r="G41" s="40"/>
      <c r="H41" s="40"/>
      <c r="I41" s="40"/>
      <c r="J41" s="40"/>
      <c r="K41" s="41"/>
    </row>
    <row r="42" spans="1:11" ht="15">
      <c r="A42" s="32">
        <f t="shared" si="27"/>
        <v>2</v>
      </c>
      <c r="B42" s="39" t="s">
        <v>10</v>
      </c>
      <c r="C42" s="50">
        <f t="shared" si="28"/>
        <v>0</v>
      </c>
      <c r="D42" s="40"/>
      <c r="E42" s="40"/>
      <c r="F42" s="40"/>
      <c r="G42" s="40"/>
      <c r="H42" s="40"/>
      <c r="I42" s="40"/>
      <c r="J42" s="40"/>
      <c r="K42" s="41"/>
    </row>
    <row r="43" spans="1:11" ht="15">
      <c r="A43" s="32">
        <v>3</v>
      </c>
      <c r="B43" s="39" t="s">
        <v>11</v>
      </c>
      <c r="C43" s="50">
        <f t="shared" si="28"/>
        <v>10282288.86</v>
      </c>
      <c r="D43" s="40">
        <v>5542662</v>
      </c>
      <c r="E43" s="40">
        <v>200000</v>
      </c>
      <c r="F43" s="40">
        <v>369869</v>
      </c>
      <c r="G43" s="40">
        <v>300000</v>
      </c>
      <c r="H43" s="40">
        <v>1684108.86</v>
      </c>
      <c r="I43" s="40">
        <v>376450</v>
      </c>
      <c r="J43" s="40">
        <v>1809199</v>
      </c>
      <c r="K43" s="41"/>
    </row>
    <row r="44" spans="1:11" ht="15">
      <c r="A44" s="32">
        <v>4</v>
      </c>
      <c r="B44" s="39" t="s">
        <v>12</v>
      </c>
      <c r="C44" s="50">
        <f t="shared" si="28"/>
        <v>0</v>
      </c>
      <c r="D44" s="40"/>
      <c r="E44" s="40"/>
      <c r="F44" s="40"/>
      <c r="G44" s="40"/>
      <c r="H44" s="40"/>
      <c r="I44" s="40"/>
      <c r="J44" s="40"/>
      <c r="K44" s="55"/>
    </row>
    <row r="45" spans="1:11" ht="133.5" customHeight="1">
      <c r="A45" s="32"/>
      <c r="B45" s="56" t="s">
        <v>20</v>
      </c>
      <c r="C45" s="50">
        <f>SUM(C46:C49)</f>
        <v>0</v>
      </c>
      <c r="D45" s="50">
        <f>SUM(D46:D49)</f>
        <v>0</v>
      </c>
      <c r="E45" s="50">
        <f>SUM(E46:E49)</f>
        <v>0</v>
      </c>
      <c r="F45" s="50">
        <f>SUM(F46:F49)</f>
        <v>0</v>
      </c>
      <c r="G45" s="50">
        <f>SUM(G46:G49)</f>
        <v>0</v>
      </c>
      <c r="H45" s="50">
        <f>SUM(H46:H49)</f>
        <v>0</v>
      </c>
      <c r="I45" s="50">
        <f>SUM(I46:I49)</f>
        <v>0</v>
      </c>
      <c r="J45" s="50">
        <f>SUM(J46:J49)</f>
        <v>0</v>
      </c>
      <c r="K45" s="53" t="s">
        <v>18</v>
      </c>
    </row>
    <row r="46" spans="1:11" ht="15">
      <c r="A46" s="32">
        <f aca="true" t="shared" si="29" ref="A46:A47">A45+1</f>
        <v>1</v>
      </c>
      <c r="B46" s="39" t="s">
        <v>9</v>
      </c>
      <c r="C46" s="50">
        <f aca="true" t="shared" si="30" ref="C46:C49">SUM(D46:J46)</f>
        <v>0</v>
      </c>
      <c r="D46" s="40"/>
      <c r="E46" s="40"/>
      <c r="F46" s="40"/>
      <c r="G46" s="40"/>
      <c r="H46" s="40"/>
      <c r="I46" s="40"/>
      <c r="J46" s="40"/>
      <c r="K46" s="41"/>
    </row>
    <row r="47" spans="1:11" ht="15">
      <c r="A47" s="32">
        <f t="shared" si="29"/>
        <v>2</v>
      </c>
      <c r="B47" s="39" t="s">
        <v>10</v>
      </c>
      <c r="C47" s="50">
        <f t="shared" si="30"/>
        <v>0</v>
      </c>
      <c r="D47" s="40"/>
      <c r="E47" s="40"/>
      <c r="F47" s="40"/>
      <c r="G47" s="40"/>
      <c r="H47" s="40">
        <v>0</v>
      </c>
      <c r="I47" s="40">
        <v>0</v>
      </c>
      <c r="J47" s="40"/>
      <c r="K47" s="41"/>
    </row>
    <row r="48" spans="1:11" ht="15">
      <c r="A48" s="32">
        <v>3</v>
      </c>
      <c r="B48" s="39" t="s">
        <v>11</v>
      </c>
      <c r="C48" s="50">
        <f t="shared" si="30"/>
        <v>0</v>
      </c>
      <c r="D48" s="40"/>
      <c r="E48" s="40"/>
      <c r="F48" s="40"/>
      <c r="G48" s="40"/>
      <c r="H48" s="40"/>
      <c r="I48" s="40"/>
      <c r="J48" s="40"/>
      <c r="K48" s="41"/>
    </row>
    <row r="49" spans="1:11" ht="15">
      <c r="A49" s="32">
        <v>4</v>
      </c>
      <c r="B49" s="39" t="s">
        <v>12</v>
      </c>
      <c r="C49" s="50">
        <f t="shared" si="30"/>
        <v>0</v>
      </c>
      <c r="D49" s="40"/>
      <c r="E49" s="40"/>
      <c r="F49" s="40"/>
      <c r="G49" s="40"/>
      <c r="H49" s="40"/>
      <c r="I49" s="40"/>
      <c r="J49" s="40"/>
      <c r="K49" s="55"/>
    </row>
    <row r="50" spans="1:11" ht="125.25" customHeight="1">
      <c r="A50" s="32"/>
      <c r="B50" s="57" t="s">
        <v>21</v>
      </c>
      <c r="C50" s="44">
        <f>SUM(C51:C54)</f>
        <v>25121727.73</v>
      </c>
      <c r="D50" s="44">
        <f>SUM(D51:D54)</f>
        <v>943379</v>
      </c>
      <c r="E50" s="44">
        <f>SUM(E51:E54)</f>
        <v>500000</v>
      </c>
      <c r="F50" s="44">
        <f>SUM(F51:F54)</f>
        <v>4865131</v>
      </c>
      <c r="G50" s="44">
        <f>SUM(G51:G54)</f>
        <v>1620000</v>
      </c>
      <c r="H50" s="44">
        <f>SUM(H51:H54)</f>
        <v>5173939.82</v>
      </c>
      <c r="I50" s="44">
        <f>SUM(I51:I54)</f>
        <v>2566313.85</v>
      </c>
      <c r="J50" s="44">
        <f>SUM(J51:J54)</f>
        <v>9452964.06</v>
      </c>
      <c r="K50" s="41"/>
    </row>
    <row r="51" spans="1:11" ht="15">
      <c r="A51" s="32">
        <f aca="true" t="shared" si="31" ref="A51:A52">A50+1</f>
        <v>1</v>
      </c>
      <c r="B51" s="39" t="s">
        <v>9</v>
      </c>
      <c r="C51" s="40">
        <f aca="true" t="shared" si="32" ref="C51:C54">SUM(D51:J51)</f>
        <v>0</v>
      </c>
      <c r="D51" s="40"/>
      <c r="E51" s="40"/>
      <c r="F51" s="40"/>
      <c r="G51" s="40"/>
      <c r="H51" s="40"/>
      <c r="I51" s="40"/>
      <c r="J51" s="40"/>
      <c r="K51" s="41"/>
    </row>
    <row r="52" spans="1:11" ht="15">
      <c r="A52" s="32">
        <f t="shared" si="31"/>
        <v>2</v>
      </c>
      <c r="B52" s="39" t="s">
        <v>10</v>
      </c>
      <c r="C52" s="40">
        <f t="shared" si="32"/>
        <v>0</v>
      </c>
      <c r="D52" s="40"/>
      <c r="E52" s="40"/>
      <c r="F52" s="40"/>
      <c r="G52" s="40"/>
      <c r="H52" s="40"/>
      <c r="I52" s="40"/>
      <c r="J52" s="40">
        <v>0</v>
      </c>
      <c r="K52" s="41"/>
    </row>
    <row r="53" spans="1:11" ht="15">
      <c r="A53" s="32">
        <v>3</v>
      </c>
      <c r="B53" s="39" t="s">
        <v>11</v>
      </c>
      <c r="C53" s="40">
        <f t="shared" si="32"/>
        <v>25121727.73</v>
      </c>
      <c r="D53" s="40">
        <v>943379</v>
      </c>
      <c r="E53" s="40">
        <v>500000</v>
      </c>
      <c r="F53" s="40">
        <v>4865131</v>
      </c>
      <c r="G53" s="40">
        <v>1620000</v>
      </c>
      <c r="H53" s="40">
        <v>5173939.82</v>
      </c>
      <c r="I53" s="40">
        <v>2566313.85</v>
      </c>
      <c r="J53" s="40">
        <v>9452964.06</v>
      </c>
      <c r="K53" s="41"/>
    </row>
    <row r="54" spans="1:11" ht="15">
      <c r="A54" s="32">
        <v>4</v>
      </c>
      <c r="B54" s="39" t="s">
        <v>12</v>
      </c>
      <c r="C54" s="40">
        <f t="shared" si="32"/>
        <v>0</v>
      </c>
      <c r="D54" s="40"/>
      <c r="E54" s="40"/>
      <c r="F54" s="40"/>
      <c r="G54" s="40"/>
      <c r="H54" s="40"/>
      <c r="I54" s="40"/>
      <c r="J54" s="37"/>
      <c r="K54" s="58"/>
    </row>
    <row r="55" spans="1:11" ht="162.75" customHeight="1">
      <c r="A55" s="32"/>
      <c r="B55" s="57" t="s">
        <v>22</v>
      </c>
      <c r="C55" s="43">
        <f>SUM(C56:C59)</f>
        <v>794895000</v>
      </c>
      <c r="D55" s="43">
        <f>SUM(D56:D59)</f>
        <v>64621000</v>
      </c>
      <c r="E55" s="43">
        <f>SUM(E56:E59)</f>
        <v>84173000</v>
      </c>
      <c r="F55" s="43">
        <f>SUM(F56:F59)</f>
        <v>115433800</v>
      </c>
      <c r="G55" s="43">
        <f>SUM(G56:G59)</f>
        <v>118348000</v>
      </c>
      <c r="H55" s="43">
        <f>SUM(H56:H59)</f>
        <v>125259200</v>
      </c>
      <c r="I55" s="43">
        <f>SUM(I56:I59)</f>
        <v>138189000</v>
      </c>
      <c r="J55" s="43">
        <f>SUM(J56:J59)</f>
        <v>148871000</v>
      </c>
      <c r="K55" s="41"/>
    </row>
    <row r="56" spans="1:11" ht="15">
      <c r="A56" s="32">
        <f aca="true" t="shared" si="33" ref="A56:A57">A55+1</f>
        <v>1</v>
      </c>
      <c r="B56" s="39" t="s">
        <v>9</v>
      </c>
      <c r="C56" s="59">
        <f aca="true" t="shared" si="34" ref="C56:C59">SUM(D56:J56)</f>
        <v>0</v>
      </c>
      <c r="D56" s="40"/>
      <c r="E56" s="40"/>
      <c r="F56" s="40"/>
      <c r="G56" s="40"/>
      <c r="H56" s="40"/>
      <c r="I56" s="40"/>
      <c r="J56" s="40"/>
      <c r="K56" s="41"/>
    </row>
    <row r="57" spans="1:11" ht="15">
      <c r="A57" s="32">
        <f t="shared" si="33"/>
        <v>2</v>
      </c>
      <c r="B57" s="39" t="s">
        <v>10</v>
      </c>
      <c r="C57" s="59">
        <f t="shared" si="34"/>
        <v>794895000</v>
      </c>
      <c r="D57" s="40">
        <v>64621000</v>
      </c>
      <c r="E57" s="40">
        <v>84173000</v>
      </c>
      <c r="F57" s="40">
        <v>115433800</v>
      </c>
      <c r="G57" s="40">
        <v>118348000</v>
      </c>
      <c r="H57" s="40">
        <v>125259200</v>
      </c>
      <c r="I57" s="40">
        <v>138189000</v>
      </c>
      <c r="J57" s="40">
        <v>148871000</v>
      </c>
      <c r="K57" s="41"/>
    </row>
    <row r="58" spans="1:11" ht="15">
      <c r="A58" s="32">
        <v>3</v>
      </c>
      <c r="B58" s="39" t="s">
        <v>11</v>
      </c>
      <c r="C58" s="59">
        <f t="shared" si="34"/>
        <v>0</v>
      </c>
      <c r="D58" s="40"/>
      <c r="E58" s="40"/>
      <c r="F58" s="40"/>
      <c r="G58" s="40"/>
      <c r="H58" s="40"/>
      <c r="I58" s="40"/>
      <c r="J58" s="40"/>
      <c r="K58" s="41"/>
    </row>
    <row r="59" spans="1:11" ht="15">
      <c r="A59" s="32">
        <v>4</v>
      </c>
      <c r="B59" s="39" t="s">
        <v>12</v>
      </c>
      <c r="C59" s="59">
        <f t="shared" si="34"/>
        <v>0</v>
      </c>
      <c r="D59" s="40"/>
      <c r="E59" s="40"/>
      <c r="F59" s="40"/>
      <c r="G59" s="40"/>
      <c r="H59" s="40"/>
      <c r="I59" s="40"/>
      <c r="J59" s="40"/>
      <c r="K59" s="41"/>
    </row>
    <row r="60" spans="1:11" ht="165" customHeight="1">
      <c r="A60" s="32"/>
      <c r="B60" s="57" t="s">
        <v>23</v>
      </c>
      <c r="C60" s="44">
        <f>SUM(C61:C64)</f>
        <v>12608200</v>
      </c>
      <c r="D60" s="44">
        <f>SUM(D61:D64)</f>
        <v>1266000</v>
      </c>
      <c r="E60" s="44">
        <f>SUM(E61:E64)</f>
        <v>1534000</v>
      </c>
      <c r="F60" s="44">
        <f>SUM(F61:F64)</f>
        <v>1831000</v>
      </c>
      <c r="G60" s="44">
        <f>SUM(G61:G64)</f>
        <v>1838000</v>
      </c>
      <c r="H60" s="44">
        <f>SUM(H61:H64)</f>
        <v>1918000</v>
      </c>
      <c r="I60" s="44">
        <f>SUM(I61:I64)</f>
        <v>2189300</v>
      </c>
      <c r="J60" s="44">
        <f>SUM(J61:J64)</f>
        <v>2031900</v>
      </c>
      <c r="K60" s="41"/>
    </row>
    <row r="61" spans="1:11" ht="15">
      <c r="A61" s="32">
        <f aca="true" t="shared" si="35" ref="A61:A62">A60+1</f>
        <v>1</v>
      </c>
      <c r="B61" s="39" t="s">
        <v>9</v>
      </c>
      <c r="C61" s="40">
        <f aca="true" t="shared" si="36" ref="C61:C64">SUM(D61:J61)</f>
        <v>0</v>
      </c>
      <c r="D61" s="40"/>
      <c r="E61" s="40"/>
      <c r="F61" s="40"/>
      <c r="G61" s="40"/>
      <c r="H61" s="40"/>
      <c r="I61" s="40"/>
      <c r="J61" s="40"/>
      <c r="K61" s="41"/>
    </row>
    <row r="62" spans="1:11" ht="15">
      <c r="A62" s="32">
        <f t="shared" si="35"/>
        <v>2</v>
      </c>
      <c r="B62" s="39" t="s">
        <v>10</v>
      </c>
      <c r="C62" s="40">
        <f t="shared" si="36"/>
        <v>12608200</v>
      </c>
      <c r="D62" s="40">
        <v>1266000</v>
      </c>
      <c r="E62" s="40">
        <v>1534000</v>
      </c>
      <c r="F62" s="40">
        <v>1831000</v>
      </c>
      <c r="G62" s="40">
        <v>1838000</v>
      </c>
      <c r="H62" s="40">
        <v>1918000</v>
      </c>
      <c r="I62" s="40">
        <v>2189300</v>
      </c>
      <c r="J62" s="40">
        <v>2031900</v>
      </c>
      <c r="K62" s="41"/>
    </row>
    <row r="63" spans="1:11" ht="15">
      <c r="A63" s="32">
        <v>3</v>
      </c>
      <c r="B63" s="39" t="s">
        <v>11</v>
      </c>
      <c r="C63" s="40">
        <f t="shared" si="36"/>
        <v>0</v>
      </c>
      <c r="D63" s="40"/>
      <c r="E63" s="40"/>
      <c r="F63" s="40"/>
      <c r="G63" s="40"/>
      <c r="H63" s="40"/>
      <c r="I63" s="40"/>
      <c r="J63" s="40"/>
      <c r="K63" s="41"/>
    </row>
    <row r="64" spans="1:11" ht="15">
      <c r="A64" s="32">
        <v>4</v>
      </c>
      <c r="B64" s="39" t="s">
        <v>12</v>
      </c>
      <c r="C64" s="40">
        <f t="shared" si="36"/>
        <v>0</v>
      </c>
      <c r="D64" s="40"/>
      <c r="E64" s="40"/>
      <c r="F64" s="40"/>
      <c r="G64" s="40"/>
      <c r="H64" s="40"/>
      <c r="I64" s="40"/>
      <c r="J64" s="40"/>
      <c r="K64" s="60"/>
    </row>
    <row r="65" spans="1:11" ht="25.5">
      <c r="A65" s="32"/>
      <c r="B65" s="57" t="s">
        <v>24</v>
      </c>
      <c r="C65" s="40">
        <f>SUM(C66:C69)</f>
        <v>156619</v>
      </c>
      <c r="D65" s="40">
        <f>SUM(D66:D69)</f>
        <v>156619</v>
      </c>
      <c r="E65" s="40">
        <f>SUM(E66:E69)</f>
        <v>0</v>
      </c>
      <c r="F65" s="40">
        <f>SUM(F66:F69)</f>
        <v>0</v>
      </c>
      <c r="G65" s="40">
        <f>SUM(G66:G69)</f>
        <v>0</v>
      </c>
      <c r="H65" s="40">
        <f>SUM(H66:H69)</f>
        <v>0</v>
      </c>
      <c r="I65" s="40">
        <f>SUM(I66:I69)</f>
        <v>0</v>
      </c>
      <c r="J65" s="40">
        <f>SUM(J66:J69)</f>
        <v>0</v>
      </c>
      <c r="K65" s="41"/>
    </row>
    <row r="66" spans="1:11" ht="15">
      <c r="A66" s="32">
        <f aca="true" t="shared" si="37" ref="A66:A67">A65+1</f>
        <v>1</v>
      </c>
      <c r="B66" s="39" t="s">
        <v>9</v>
      </c>
      <c r="C66" s="40">
        <f aca="true" t="shared" si="38" ref="C66:C69">SUM(D66:J66)</f>
        <v>0</v>
      </c>
      <c r="D66" s="59"/>
      <c r="E66" s="40"/>
      <c r="F66" s="40"/>
      <c r="G66" s="40"/>
      <c r="H66" s="40"/>
      <c r="I66" s="40"/>
      <c r="J66" s="40"/>
      <c r="K66" s="41"/>
    </row>
    <row r="67" spans="1:11" ht="15">
      <c r="A67" s="32">
        <f t="shared" si="37"/>
        <v>2</v>
      </c>
      <c r="B67" s="39" t="s">
        <v>10</v>
      </c>
      <c r="C67" s="40">
        <f t="shared" si="38"/>
        <v>0</v>
      </c>
      <c r="D67" s="59"/>
      <c r="E67" s="40"/>
      <c r="F67" s="40"/>
      <c r="G67" s="40"/>
      <c r="H67" s="40"/>
      <c r="I67" s="40"/>
      <c r="J67" s="40"/>
      <c r="K67" s="41"/>
    </row>
    <row r="68" spans="1:11" ht="15">
      <c r="A68" s="32">
        <v>3</v>
      </c>
      <c r="B68" s="39" t="s">
        <v>11</v>
      </c>
      <c r="C68" s="40">
        <f t="shared" si="38"/>
        <v>156619</v>
      </c>
      <c r="D68" s="40">
        <v>156619</v>
      </c>
      <c r="E68" s="40"/>
      <c r="F68" s="40"/>
      <c r="G68" s="40"/>
      <c r="H68" s="40"/>
      <c r="I68" s="40"/>
      <c r="J68" s="40"/>
      <c r="K68" s="41"/>
    </row>
    <row r="69" spans="1:11" ht="15">
      <c r="A69" s="32">
        <v>4</v>
      </c>
      <c r="B69" s="39" t="s">
        <v>12</v>
      </c>
      <c r="C69" s="40">
        <f t="shared" si="38"/>
        <v>0</v>
      </c>
      <c r="D69" s="40"/>
      <c r="E69" s="40"/>
      <c r="F69" s="40"/>
      <c r="G69" s="40"/>
      <c r="H69" s="40"/>
      <c r="I69" s="40"/>
      <c r="J69" s="40"/>
      <c r="K69" s="60"/>
    </row>
    <row r="70" spans="1:11" ht="72">
      <c r="A70" s="32"/>
      <c r="B70" s="36" t="s">
        <v>25</v>
      </c>
      <c r="C70" s="44">
        <f>SUM(C71:C74)</f>
        <v>10238000</v>
      </c>
      <c r="D70" s="44">
        <f>SUM(D71:D74)</f>
        <v>10238000</v>
      </c>
      <c r="E70" s="44">
        <f>SUM(E71:E74)</f>
        <v>0</v>
      </c>
      <c r="F70" s="44">
        <f>SUM(F71:F74)</f>
        <v>0</v>
      </c>
      <c r="G70" s="44">
        <f>SUM(G71:G74)</f>
        <v>0</v>
      </c>
      <c r="H70" s="44">
        <f>SUM(H71:H74)</f>
        <v>0</v>
      </c>
      <c r="I70" s="44">
        <f>SUM(I71:I74)</f>
        <v>0</v>
      </c>
      <c r="J70" s="44">
        <f>SUM(J71:J74)</f>
        <v>0</v>
      </c>
      <c r="K70" s="60"/>
    </row>
    <row r="71" spans="1:11" ht="15">
      <c r="A71" s="32">
        <v>1</v>
      </c>
      <c r="B71" s="39" t="s">
        <v>9</v>
      </c>
      <c r="C71" s="40">
        <f aca="true" t="shared" si="39" ref="C71:C74">SUM(D71:J71)</f>
        <v>0</v>
      </c>
      <c r="D71" s="59"/>
      <c r="E71" s="40"/>
      <c r="F71" s="40"/>
      <c r="G71" s="40"/>
      <c r="H71" s="40"/>
      <c r="I71" s="40"/>
      <c r="J71" s="40"/>
      <c r="K71" s="60"/>
    </row>
    <row r="72" spans="1:11" ht="15">
      <c r="A72" s="32">
        <v>2</v>
      </c>
      <c r="B72" s="39" t="s">
        <v>10</v>
      </c>
      <c r="C72" s="40">
        <f t="shared" si="39"/>
        <v>10238000</v>
      </c>
      <c r="D72" s="59">
        <v>10238000</v>
      </c>
      <c r="E72" s="40"/>
      <c r="F72" s="40"/>
      <c r="G72" s="40"/>
      <c r="H72" s="40"/>
      <c r="I72" s="40"/>
      <c r="J72" s="40"/>
      <c r="K72" s="60"/>
    </row>
    <row r="73" spans="1:11" ht="15">
      <c r="A73" s="32">
        <v>3</v>
      </c>
      <c r="B73" s="39" t="s">
        <v>11</v>
      </c>
      <c r="C73" s="40">
        <f t="shared" si="39"/>
        <v>0</v>
      </c>
      <c r="D73" s="40"/>
      <c r="E73" s="40"/>
      <c r="F73" s="40"/>
      <c r="G73" s="40"/>
      <c r="H73" s="40"/>
      <c r="I73" s="40"/>
      <c r="J73" s="40"/>
      <c r="K73" s="60"/>
    </row>
    <row r="74" spans="1:11" ht="15">
      <c r="A74" s="32">
        <v>4</v>
      </c>
      <c r="B74" s="39" t="s">
        <v>12</v>
      </c>
      <c r="C74" s="40">
        <f t="shared" si="39"/>
        <v>0</v>
      </c>
      <c r="D74" s="40"/>
      <c r="E74" s="40"/>
      <c r="F74" s="40"/>
      <c r="G74" s="40"/>
      <c r="H74" s="40"/>
      <c r="I74" s="40"/>
      <c r="J74" s="40"/>
      <c r="K74" s="60"/>
    </row>
    <row r="75" spans="1:11" ht="114.75">
      <c r="A75" s="32"/>
      <c r="B75" s="36" t="s">
        <v>26</v>
      </c>
      <c r="C75" s="44">
        <f>SUM(C76:C79)</f>
        <v>0</v>
      </c>
      <c r="D75" s="44">
        <f>SUM(D76:D79)</f>
        <v>0</v>
      </c>
      <c r="E75" s="44">
        <f>SUM(E76:E79)</f>
        <v>0</v>
      </c>
      <c r="F75" s="44">
        <f>SUM(F76:F79)</f>
        <v>0</v>
      </c>
      <c r="G75" s="44">
        <f>SUM(G76:G79)</f>
        <v>0</v>
      </c>
      <c r="H75" s="44">
        <f>SUM(H76:H79)</f>
        <v>0</v>
      </c>
      <c r="I75" s="44">
        <f>SUM(I76:I79)</f>
        <v>0</v>
      </c>
      <c r="J75" s="44">
        <f>SUM(J76:J79)</f>
        <v>0</v>
      </c>
      <c r="K75" s="60"/>
    </row>
    <row r="76" spans="1:11" ht="15">
      <c r="A76" s="32">
        <v>1</v>
      </c>
      <c r="B76" s="39" t="s">
        <v>9</v>
      </c>
      <c r="C76" s="40">
        <f aca="true" t="shared" si="40" ref="C76:C79">SUM(D76:J76)</f>
        <v>0</v>
      </c>
      <c r="D76" s="59"/>
      <c r="E76" s="40"/>
      <c r="F76" s="40"/>
      <c r="G76" s="40"/>
      <c r="H76" s="40"/>
      <c r="I76" s="40"/>
      <c r="J76" s="40"/>
      <c r="K76" s="60"/>
    </row>
    <row r="77" spans="1:11" ht="15">
      <c r="A77" s="32">
        <v>2</v>
      </c>
      <c r="B77" s="39" t="s">
        <v>10</v>
      </c>
      <c r="C77" s="40">
        <f t="shared" si="40"/>
        <v>0</v>
      </c>
      <c r="D77" s="59"/>
      <c r="E77" s="40"/>
      <c r="F77" s="40"/>
      <c r="G77" s="40"/>
      <c r="H77" s="40"/>
      <c r="I77" s="40"/>
      <c r="J77" s="40"/>
      <c r="K77" s="60"/>
    </row>
    <row r="78" spans="1:11" ht="15">
      <c r="A78" s="32">
        <v>3</v>
      </c>
      <c r="B78" s="39" t="s">
        <v>11</v>
      </c>
      <c r="C78" s="40">
        <f t="shared" si="40"/>
        <v>0</v>
      </c>
      <c r="D78" s="40"/>
      <c r="E78" s="40"/>
      <c r="F78" s="40">
        <v>0</v>
      </c>
      <c r="G78" s="40"/>
      <c r="H78" s="40"/>
      <c r="I78" s="40"/>
      <c r="J78" s="40"/>
      <c r="K78" s="60"/>
    </row>
    <row r="79" spans="1:11" ht="15">
      <c r="A79" s="32">
        <v>4</v>
      </c>
      <c r="B79" s="39" t="s">
        <v>12</v>
      </c>
      <c r="C79" s="40">
        <f t="shared" si="40"/>
        <v>0</v>
      </c>
      <c r="D79" s="40"/>
      <c r="E79" s="40"/>
      <c r="F79" s="40"/>
      <c r="G79" s="40"/>
      <c r="H79" s="40"/>
      <c r="I79" s="40"/>
      <c r="J79" s="40"/>
      <c r="K79" s="60"/>
    </row>
    <row r="80" spans="1:11" ht="279.75" customHeight="1">
      <c r="A80" s="32"/>
      <c r="B80" s="61" t="s">
        <v>27</v>
      </c>
      <c r="C80" s="44">
        <f>SUM(C81:C84)</f>
        <v>13681847</v>
      </c>
      <c r="D80" s="44">
        <f>SUM(D81:D84)</f>
        <v>0</v>
      </c>
      <c r="E80" s="44">
        <f>SUM(E81:E84)</f>
        <v>0</v>
      </c>
      <c r="F80" s="44">
        <f>SUM(F81:F84)</f>
        <v>0</v>
      </c>
      <c r="G80" s="44">
        <f>SUM(G81:G84)</f>
        <v>3173447</v>
      </c>
      <c r="H80" s="44">
        <f>SUM(H81:H84)</f>
        <v>3243600</v>
      </c>
      <c r="I80" s="44">
        <f>SUM(I81:I84)</f>
        <v>3593000</v>
      </c>
      <c r="J80" s="44">
        <f>SUM(J81:J84)</f>
        <v>3671800</v>
      </c>
      <c r="K80" s="60"/>
    </row>
    <row r="81" spans="1:11" ht="15">
      <c r="A81" s="32">
        <v>1</v>
      </c>
      <c r="B81" s="39" t="s">
        <v>9</v>
      </c>
      <c r="C81" s="40">
        <f aca="true" t="shared" si="41" ref="C81:C84">SUM(D81:J81)</f>
        <v>0</v>
      </c>
      <c r="D81" s="59"/>
      <c r="E81" s="40"/>
      <c r="F81" s="40"/>
      <c r="G81" s="40"/>
      <c r="H81" s="40"/>
      <c r="I81" s="40"/>
      <c r="J81" s="40"/>
      <c r="K81" s="60"/>
    </row>
    <row r="82" spans="1:11" ht="15">
      <c r="A82" s="32">
        <v>2</v>
      </c>
      <c r="B82" s="39" t="s">
        <v>10</v>
      </c>
      <c r="C82" s="40">
        <f t="shared" si="41"/>
        <v>13681847</v>
      </c>
      <c r="D82" s="59"/>
      <c r="E82" s="40"/>
      <c r="F82" s="40"/>
      <c r="G82" s="40">
        <v>3173447</v>
      </c>
      <c r="H82" s="40">
        <v>3243600</v>
      </c>
      <c r="I82" s="40">
        <v>3593000</v>
      </c>
      <c r="J82" s="40">
        <v>3671800</v>
      </c>
      <c r="K82" s="60"/>
    </row>
    <row r="83" spans="1:11" ht="15">
      <c r="A83" s="32">
        <v>3</v>
      </c>
      <c r="B83" s="39" t="s">
        <v>11</v>
      </c>
      <c r="C83" s="40">
        <f t="shared" si="41"/>
        <v>0</v>
      </c>
      <c r="D83" s="40"/>
      <c r="E83" s="40"/>
      <c r="F83" s="40"/>
      <c r="G83" s="40"/>
      <c r="H83" s="40"/>
      <c r="I83" s="40"/>
      <c r="J83" s="40"/>
      <c r="K83" s="60"/>
    </row>
    <row r="84" spans="1:11" ht="15">
      <c r="A84" s="32">
        <v>4</v>
      </c>
      <c r="B84" s="39" t="s">
        <v>12</v>
      </c>
      <c r="C84" s="40">
        <f t="shared" si="41"/>
        <v>0</v>
      </c>
      <c r="D84" s="40"/>
      <c r="E84" s="40"/>
      <c r="F84" s="40"/>
      <c r="G84" s="40"/>
      <c r="H84" s="40"/>
      <c r="I84" s="40"/>
      <c r="J84" s="40"/>
      <c r="K84" s="60"/>
    </row>
    <row r="85" spans="1:11" ht="273.75" customHeight="1">
      <c r="A85" s="32"/>
      <c r="B85" s="62" t="s">
        <v>28</v>
      </c>
      <c r="C85" s="44">
        <f>SUM(C86:C89)</f>
        <v>193384</v>
      </c>
      <c r="D85" s="44">
        <f>SUM(D86:D89)</f>
        <v>0</v>
      </c>
      <c r="E85" s="44">
        <f>SUM(E86:E89)</f>
        <v>0</v>
      </c>
      <c r="F85" s="44">
        <f>SUM(F86:F89)</f>
        <v>0</v>
      </c>
      <c r="G85" s="44">
        <f>SUM(G86:G89)</f>
        <v>44000</v>
      </c>
      <c r="H85" s="44">
        <f>SUM(H86:H89)</f>
        <v>54900</v>
      </c>
      <c r="I85" s="44">
        <f>SUM(I86:I89)</f>
        <v>49000</v>
      </c>
      <c r="J85" s="44">
        <f>SUM(J86:J89)</f>
        <v>45484</v>
      </c>
      <c r="K85" s="60"/>
    </row>
    <row r="86" spans="1:11" ht="15">
      <c r="A86" s="32">
        <v>1</v>
      </c>
      <c r="B86" s="39" t="s">
        <v>9</v>
      </c>
      <c r="C86" s="40">
        <f aca="true" t="shared" si="42" ref="C86:C89">SUM(D86:J86)</f>
        <v>0</v>
      </c>
      <c r="D86" s="59"/>
      <c r="E86" s="40"/>
      <c r="F86" s="40"/>
      <c r="G86" s="40"/>
      <c r="H86" s="40"/>
      <c r="I86" s="40"/>
      <c r="J86" s="40"/>
      <c r="K86" s="60"/>
    </row>
    <row r="87" spans="1:11" ht="15">
      <c r="A87" s="32">
        <v>2</v>
      </c>
      <c r="B87" s="39" t="s">
        <v>10</v>
      </c>
      <c r="C87" s="40">
        <f t="shared" si="42"/>
        <v>193384</v>
      </c>
      <c r="D87" s="59"/>
      <c r="E87" s="40"/>
      <c r="F87" s="40"/>
      <c r="G87" s="40">
        <v>44000</v>
      </c>
      <c r="H87" s="40">
        <v>54900</v>
      </c>
      <c r="I87" s="40">
        <v>49000</v>
      </c>
      <c r="J87" s="40">
        <v>45484</v>
      </c>
      <c r="K87" s="60"/>
    </row>
    <row r="88" spans="1:11" ht="15">
      <c r="A88" s="32">
        <v>3</v>
      </c>
      <c r="B88" s="39" t="s">
        <v>11</v>
      </c>
      <c r="C88" s="40">
        <f t="shared" si="42"/>
        <v>0</v>
      </c>
      <c r="D88" s="40"/>
      <c r="E88" s="40"/>
      <c r="F88" s="40">
        <v>0</v>
      </c>
      <c r="G88" s="40"/>
      <c r="H88" s="40"/>
      <c r="I88" s="40"/>
      <c r="J88" s="40"/>
      <c r="K88" s="60"/>
    </row>
    <row r="89" spans="1:11" ht="15">
      <c r="A89" s="32">
        <v>4</v>
      </c>
      <c r="B89" s="39" t="s">
        <v>12</v>
      </c>
      <c r="C89" s="40">
        <f t="shared" si="42"/>
        <v>0</v>
      </c>
      <c r="D89" s="40"/>
      <c r="E89" s="40"/>
      <c r="F89" s="40"/>
      <c r="G89" s="40"/>
      <c r="H89" s="40"/>
      <c r="I89" s="40"/>
      <c r="J89" s="40"/>
      <c r="K89" s="60"/>
    </row>
    <row r="90" spans="1:11" ht="165.75" customHeight="1">
      <c r="A90" s="32"/>
      <c r="B90" s="62" t="s">
        <v>29</v>
      </c>
      <c r="C90" s="44">
        <f>SUM(C91:C94)</f>
        <v>10578919</v>
      </c>
      <c r="D90" s="44">
        <f>SUM(D91:D94)</f>
        <v>0</v>
      </c>
      <c r="E90" s="44">
        <f>SUM(E91:E94)</f>
        <v>0</v>
      </c>
      <c r="F90" s="44">
        <f>SUM(F91:F94)</f>
        <v>0</v>
      </c>
      <c r="G90" s="44">
        <f>SUM(G91:G94)</f>
        <v>2342241</v>
      </c>
      <c r="H90" s="44">
        <f>SUM(H91:H94)</f>
        <v>2693577</v>
      </c>
      <c r="I90" s="44">
        <f>SUM(I91:I94)</f>
        <v>2747584</v>
      </c>
      <c r="J90" s="44">
        <f>SUM(J91:J94)</f>
        <v>2795517</v>
      </c>
      <c r="K90" s="60"/>
    </row>
    <row r="91" spans="1:11" ht="15">
      <c r="A91" s="32">
        <v>1</v>
      </c>
      <c r="B91" s="39" t="s">
        <v>9</v>
      </c>
      <c r="C91" s="40">
        <f aca="true" t="shared" si="43" ref="C91:C94">SUM(D91:J91)</f>
        <v>0</v>
      </c>
      <c r="D91" s="59"/>
      <c r="E91" s="40"/>
      <c r="F91" s="40"/>
      <c r="G91" s="40"/>
      <c r="H91" s="40"/>
      <c r="I91" s="40"/>
      <c r="J91" s="40"/>
      <c r="K91" s="60"/>
    </row>
    <row r="92" spans="1:11" ht="15">
      <c r="A92" s="32">
        <v>2</v>
      </c>
      <c r="B92" s="39" t="s">
        <v>10</v>
      </c>
      <c r="C92" s="40">
        <f t="shared" si="43"/>
        <v>0</v>
      </c>
      <c r="D92" s="59"/>
      <c r="E92" s="40"/>
      <c r="F92" s="40"/>
      <c r="G92" s="40"/>
      <c r="H92" s="40"/>
      <c r="I92" s="40"/>
      <c r="J92" s="40"/>
      <c r="K92" s="60"/>
    </row>
    <row r="93" spans="1:11" ht="15">
      <c r="A93" s="32">
        <v>3</v>
      </c>
      <c r="B93" s="39" t="s">
        <v>11</v>
      </c>
      <c r="C93" s="40">
        <f t="shared" si="43"/>
        <v>10578919</v>
      </c>
      <c r="D93" s="40"/>
      <c r="E93" s="40"/>
      <c r="F93" s="40">
        <v>0</v>
      </c>
      <c r="G93" s="40">
        <v>2342241</v>
      </c>
      <c r="H93" s="40">
        <v>2693577</v>
      </c>
      <c r="I93" s="40">
        <v>2747584</v>
      </c>
      <c r="J93" s="40">
        <v>2795517</v>
      </c>
      <c r="K93" s="60"/>
    </row>
    <row r="94" spans="1:11" ht="15">
      <c r="A94" s="32">
        <v>4</v>
      </c>
      <c r="B94" s="39" t="s">
        <v>12</v>
      </c>
      <c r="C94" s="40">
        <f t="shared" si="43"/>
        <v>0</v>
      </c>
      <c r="D94" s="40"/>
      <c r="E94" s="40"/>
      <c r="F94" s="40"/>
      <c r="G94" s="40"/>
      <c r="H94" s="40"/>
      <c r="I94" s="40"/>
      <c r="J94" s="40"/>
      <c r="K94" s="60"/>
    </row>
    <row r="95" spans="1:11" ht="96.75" customHeight="1">
      <c r="A95" s="32"/>
      <c r="B95" s="62" t="s">
        <v>30</v>
      </c>
      <c r="C95" s="44">
        <f>SUM(C96:C99)</f>
        <v>9563902.610000001</v>
      </c>
      <c r="D95" s="44">
        <f>SUM(D96:D99)</f>
        <v>0</v>
      </c>
      <c r="E95" s="44">
        <f>SUM(E96:E99)</f>
        <v>0</v>
      </c>
      <c r="F95" s="44">
        <f>SUM(F96:F99)</f>
        <v>0</v>
      </c>
      <c r="G95" s="44">
        <f>SUM(G96:G99)</f>
        <v>0</v>
      </c>
      <c r="H95" s="44">
        <f>SUM(H96:H99)</f>
        <v>1521691.14</v>
      </c>
      <c r="I95" s="44">
        <f>SUM(I96:I99)</f>
        <v>4976808.48</v>
      </c>
      <c r="J95" s="44">
        <f>SUM(J96:J99)</f>
        <v>3065402.99</v>
      </c>
      <c r="K95" s="60"/>
    </row>
    <row r="96" spans="1:11" ht="15">
      <c r="A96" s="32">
        <v>1</v>
      </c>
      <c r="B96" s="39" t="s">
        <v>9</v>
      </c>
      <c r="C96" s="40">
        <f aca="true" t="shared" si="44" ref="C96:C99">SUM(D96:J96)</f>
        <v>0</v>
      </c>
      <c r="D96" s="59"/>
      <c r="E96" s="40"/>
      <c r="F96" s="40"/>
      <c r="G96" s="40"/>
      <c r="H96" s="40"/>
      <c r="I96" s="40"/>
      <c r="J96" s="40"/>
      <c r="K96" s="60"/>
    </row>
    <row r="97" spans="1:11" ht="15">
      <c r="A97" s="32">
        <v>2</v>
      </c>
      <c r="B97" s="39" t="s">
        <v>10</v>
      </c>
      <c r="C97" s="40">
        <f t="shared" si="44"/>
        <v>0</v>
      </c>
      <c r="D97" s="59"/>
      <c r="E97" s="40"/>
      <c r="F97" s="40"/>
      <c r="G97" s="40"/>
      <c r="H97" s="40">
        <v>0</v>
      </c>
      <c r="I97" s="40"/>
      <c r="J97" s="40"/>
      <c r="K97" s="60"/>
    </row>
    <row r="98" spans="1:11" ht="15">
      <c r="A98" s="32">
        <v>3</v>
      </c>
      <c r="B98" s="39" t="s">
        <v>11</v>
      </c>
      <c r="C98" s="40">
        <f t="shared" si="44"/>
        <v>9563902.610000001</v>
      </c>
      <c r="D98" s="40"/>
      <c r="E98" s="40"/>
      <c r="F98" s="40">
        <v>0</v>
      </c>
      <c r="G98" s="40">
        <v>0</v>
      </c>
      <c r="H98" s="40">
        <v>1521691.14</v>
      </c>
      <c r="I98" s="40">
        <v>4976808.48</v>
      </c>
      <c r="J98" s="40">
        <v>3065402.99</v>
      </c>
      <c r="K98" s="60"/>
    </row>
    <row r="99" spans="1:11" ht="15">
      <c r="A99" s="32">
        <v>4</v>
      </c>
      <c r="B99" s="39" t="s">
        <v>12</v>
      </c>
      <c r="C99" s="40">
        <f t="shared" si="44"/>
        <v>0</v>
      </c>
      <c r="D99" s="40"/>
      <c r="E99" s="40"/>
      <c r="F99" s="40"/>
      <c r="G99" s="40"/>
      <c r="H99" s="40"/>
      <c r="I99" s="40"/>
      <c r="J99" s="40"/>
      <c r="K99" s="60"/>
    </row>
    <row r="100" spans="1:11" ht="82.5" customHeight="1">
      <c r="A100" s="32"/>
      <c r="B100" s="62" t="s">
        <v>31</v>
      </c>
      <c r="C100" s="44">
        <f>SUM(C101:C104)</f>
        <v>590000</v>
      </c>
      <c r="D100" s="44">
        <f>SUM(D101:D104)</f>
        <v>0</v>
      </c>
      <c r="E100" s="44">
        <f>SUM(E101:E104)</f>
        <v>0</v>
      </c>
      <c r="F100" s="44">
        <f>SUM(F101:F104)</f>
        <v>0</v>
      </c>
      <c r="G100" s="44">
        <f>SUM(G101:G104)</f>
        <v>0</v>
      </c>
      <c r="H100" s="44">
        <f>SUM(H101:H104)</f>
        <v>0</v>
      </c>
      <c r="I100" s="44">
        <f>SUM(I101:I104)</f>
        <v>590000</v>
      </c>
      <c r="J100" s="44">
        <f>SUM(J101:J104)</f>
        <v>0</v>
      </c>
      <c r="K100" s="60"/>
    </row>
    <row r="101" spans="1:11" ht="15">
      <c r="A101" s="32">
        <v>1</v>
      </c>
      <c r="B101" s="39" t="s">
        <v>9</v>
      </c>
      <c r="C101" s="40">
        <f aca="true" t="shared" si="45" ref="C101:C104">SUM(D101:J101)</f>
        <v>0</v>
      </c>
      <c r="D101" s="59"/>
      <c r="E101" s="40"/>
      <c r="F101" s="40"/>
      <c r="G101" s="40"/>
      <c r="H101" s="40"/>
      <c r="I101" s="40"/>
      <c r="J101" s="40"/>
      <c r="K101" s="60"/>
    </row>
    <row r="102" spans="1:11" ht="15">
      <c r="A102" s="32">
        <v>2</v>
      </c>
      <c r="B102" s="39" t="s">
        <v>10</v>
      </c>
      <c r="C102" s="40">
        <f t="shared" si="45"/>
        <v>0</v>
      </c>
      <c r="D102" s="59"/>
      <c r="E102" s="40"/>
      <c r="F102" s="40"/>
      <c r="G102" s="40"/>
      <c r="H102" s="40">
        <v>0</v>
      </c>
      <c r="I102" s="40"/>
      <c r="J102" s="40"/>
      <c r="K102" s="60"/>
    </row>
    <row r="103" spans="1:11" ht="15">
      <c r="A103" s="32">
        <v>3</v>
      </c>
      <c r="B103" s="39" t="s">
        <v>11</v>
      </c>
      <c r="C103" s="40">
        <f t="shared" si="45"/>
        <v>590000</v>
      </c>
      <c r="D103" s="40"/>
      <c r="E103" s="40"/>
      <c r="F103" s="40">
        <v>0</v>
      </c>
      <c r="G103" s="40">
        <v>0</v>
      </c>
      <c r="H103" s="40">
        <v>0</v>
      </c>
      <c r="I103" s="40">
        <v>590000</v>
      </c>
      <c r="J103" s="40">
        <v>0</v>
      </c>
      <c r="K103" s="60"/>
    </row>
    <row r="104" spans="1:11" ht="15">
      <c r="A104" s="32">
        <v>4</v>
      </c>
      <c r="B104" s="39" t="s">
        <v>12</v>
      </c>
      <c r="C104" s="40">
        <f t="shared" si="45"/>
        <v>0</v>
      </c>
      <c r="D104" s="40"/>
      <c r="E104" s="40"/>
      <c r="F104" s="40"/>
      <c r="G104" s="40"/>
      <c r="H104" s="40"/>
      <c r="I104" s="40"/>
      <c r="J104" s="40"/>
      <c r="K104" s="60"/>
    </row>
    <row r="105" spans="1:11" ht="152.25" customHeight="1">
      <c r="A105" s="32"/>
      <c r="B105" s="62" t="s">
        <v>32</v>
      </c>
      <c r="C105" s="44">
        <f>SUM(C106:C109)</f>
        <v>43840</v>
      </c>
      <c r="D105" s="44">
        <f>SUM(D106:D109)</f>
        <v>0</v>
      </c>
      <c r="E105" s="44">
        <f>SUM(E106:E109)</f>
        <v>0</v>
      </c>
      <c r="F105" s="44">
        <f>SUM(F106:F109)</f>
        <v>0</v>
      </c>
      <c r="G105" s="44">
        <f>SUM(G106:G109)</f>
        <v>0</v>
      </c>
      <c r="H105" s="44">
        <f>SUM(H106:H109)</f>
        <v>0</v>
      </c>
      <c r="I105" s="44">
        <f>SUM(I106:I109)</f>
        <v>43840</v>
      </c>
      <c r="J105" s="44">
        <f>SUM(J106:J109)</f>
        <v>0</v>
      </c>
      <c r="K105" s="60"/>
    </row>
    <row r="106" spans="1:11" ht="15">
      <c r="A106" s="32">
        <v>1</v>
      </c>
      <c r="B106" s="39" t="s">
        <v>9</v>
      </c>
      <c r="C106" s="40">
        <f aca="true" t="shared" si="46" ref="C106:C109">SUM(D106:J106)</f>
        <v>0</v>
      </c>
      <c r="D106" s="59"/>
      <c r="E106" s="40"/>
      <c r="F106" s="40"/>
      <c r="G106" s="40"/>
      <c r="H106" s="40"/>
      <c r="I106" s="40"/>
      <c r="J106" s="40"/>
      <c r="K106" s="60"/>
    </row>
    <row r="107" spans="1:11" ht="15">
      <c r="A107" s="32">
        <v>2</v>
      </c>
      <c r="B107" s="39" t="s">
        <v>10</v>
      </c>
      <c r="C107" s="40">
        <f t="shared" si="46"/>
        <v>0</v>
      </c>
      <c r="D107" s="59"/>
      <c r="E107" s="40"/>
      <c r="F107" s="40"/>
      <c r="G107" s="40"/>
      <c r="H107" s="40">
        <v>0</v>
      </c>
      <c r="I107" s="40"/>
      <c r="J107" s="40"/>
      <c r="K107" s="60"/>
    </row>
    <row r="108" spans="1:11" ht="15">
      <c r="A108" s="32">
        <v>3</v>
      </c>
      <c r="B108" s="39" t="s">
        <v>11</v>
      </c>
      <c r="C108" s="40">
        <f t="shared" si="46"/>
        <v>43840</v>
      </c>
      <c r="D108" s="40"/>
      <c r="E108" s="40"/>
      <c r="F108" s="40">
        <v>0</v>
      </c>
      <c r="G108" s="40">
        <v>0</v>
      </c>
      <c r="H108" s="40">
        <v>0</v>
      </c>
      <c r="I108" s="40">
        <v>43840</v>
      </c>
      <c r="J108" s="40">
        <v>0</v>
      </c>
      <c r="K108" s="60"/>
    </row>
    <row r="109" spans="1:11" ht="15">
      <c r="A109" s="32">
        <v>4</v>
      </c>
      <c r="B109" s="39" t="s">
        <v>12</v>
      </c>
      <c r="C109" s="40">
        <f t="shared" si="46"/>
        <v>0</v>
      </c>
      <c r="D109" s="40"/>
      <c r="E109" s="40"/>
      <c r="F109" s="40"/>
      <c r="G109" s="40"/>
      <c r="H109" s="40"/>
      <c r="I109" s="40"/>
      <c r="J109" s="40"/>
      <c r="K109" s="60"/>
    </row>
    <row r="110" spans="1:11" ht="102.75" customHeight="1" hidden="1">
      <c r="A110" s="63"/>
      <c r="B110" s="64"/>
      <c r="C110" s="5"/>
      <c r="D110" s="6"/>
      <c r="E110" s="6"/>
      <c r="F110" s="6"/>
      <c r="G110" s="5"/>
      <c r="H110" s="5"/>
      <c r="I110" s="31"/>
      <c r="J110" s="9" t="s">
        <v>33</v>
      </c>
      <c r="K110" s="9"/>
    </row>
    <row r="111" spans="1:11" ht="84" customHeight="1">
      <c r="A111" s="32"/>
      <c r="B111" s="62" t="s">
        <v>34</v>
      </c>
      <c r="C111" s="44">
        <f>SUM(C116:C119)</f>
        <v>0</v>
      </c>
      <c r="D111" s="44">
        <f>SUM(D116:D119)</f>
        <v>0</v>
      </c>
      <c r="E111" s="44">
        <f>SUM(E116:E119)</f>
        <v>0</v>
      </c>
      <c r="F111" s="44">
        <f>SUM(F116:F119)</f>
        <v>0</v>
      </c>
      <c r="G111" s="44">
        <f>SUM(G116:G119)</f>
        <v>0</v>
      </c>
      <c r="H111" s="44">
        <f>SUM(H116:H119)</f>
        <v>0</v>
      </c>
      <c r="I111" s="44">
        <f>SUM(I116:I119)</f>
        <v>0</v>
      </c>
      <c r="J111" s="44">
        <f>SUM(J112:J115)</f>
        <v>130000</v>
      </c>
      <c r="K111" s="60"/>
    </row>
    <row r="112" spans="1:11" ht="15">
      <c r="A112" s="32">
        <v>1</v>
      </c>
      <c r="B112" s="39" t="s">
        <v>9</v>
      </c>
      <c r="C112" s="40">
        <f aca="true" t="shared" si="47" ref="C112:C115">SUM(D112:J112)</f>
        <v>0</v>
      </c>
      <c r="D112" s="59"/>
      <c r="E112" s="40"/>
      <c r="F112" s="40"/>
      <c r="G112" s="40"/>
      <c r="H112" s="40"/>
      <c r="I112" s="40"/>
      <c r="J112" s="40"/>
      <c r="K112" s="60"/>
    </row>
    <row r="113" spans="1:11" ht="15">
      <c r="A113" s="32">
        <v>2</v>
      </c>
      <c r="B113" s="39" t="s">
        <v>10</v>
      </c>
      <c r="C113" s="40">
        <f t="shared" si="47"/>
        <v>0</v>
      </c>
      <c r="D113" s="59"/>
      <c r="E113" s="40"/>
      <c r="F113" s="40"/>
      <c r="G113" s="40"/>
      <c r="H113" s="40">
        <v>0</v>
      </c>
      <c r="I113" s="40"/>
      <c r="J113" s="40"/>
      <c r="K113" s="60"/>
    </row>
    <row r="114" spans="1:11" ht="15">
      <c r="A114" s="32">
        <v>3</v>
      </c>
      <c r="B114" s="39" t="s">
        <v>11</v>
      </c>
      <c r="C114" s="40">
        <f t="shared" si="47"/>
        <v>130000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130000</v>
      </c>
      <c r="K114" s="60"/>
    </row>
    <row r="115" spans="1:11" ht="15">
      <c r="A115" s="32">
        <v>4</v>
      </c>
      <c r="B115" s="39" t="s">
        <v>12</v>
      </c>
      <c r="C115" s="40">
        <f t="shared" si="47"/>
        <v>0</v>
      </c>
      <c r="D115" s="40"/>
      <c r="E115" s="40"/>
      <c r="F115" s="40"/>
      <c r="G115" s="40"/>
      <c r="H115" s="40"/>
      <c r="I115" s="40"/>
      <c r="J115" s="40"/>
      <c r="K115" s="60"/>
    </row>
    <row r="116" spans="1:11" ht="45" customHeight="1">
      <c r="A116" s="10" t="s">
        <v>35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7"/>
    </row>
    <row r="118" spans="1:11" ht="1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7"/>
    </row>
    <row r="119" spans="1:11" ht="15" customHeight="1">
      <c r="A119" s="32" t="s">
        <v>2</v>
      </c>
      <c r="B119" s="14" t="s">
        <v>3</v>
      </c>
      <c r="C119" s="33" t="s">
        <v>4</v>
      </c>
      <c r="D119" s="33"/>
      <c r="E119" s="33"/>
      <c r="F119" s="33"/>
      <c r="G119" s="33"/>
      <c r="H119" s="33"/>
      <c r="I119" s="33"/>
      <c r="J119" s="33"/>
      <c r="K119" s="14" t="s">
        <v>5</v>
      </c>
    </row>
    <row r="120" spans="1:11" ht="93" customHeight="1">
      <c r="A120" s="32"/>
      <c r="B120" s="14"/>
      <c r="C120" s="34" t="s">
        <v>6</v>
      </c>
      <c r="D120" s="33">
        <v>2014</v>
      </c>
      <c r="E120" s="33">
        <v>2015</v>
      </c>
      <c r="F120" s="33">
        <v>2016</v>
      </c>
      <c r="G120" s="33">
        <v>2017</v>
      </c>
      <c r="H120" s="33">
        <v>2018</v>
      </c>
      <c r="I120" s="33">
        <v>2019</v>
      </c>
      <c r="J120" s="33">
        <v>2020</v>
      </c>
      <c r="K120" s="14"/>
    </row>
    <row r="121" spans="1:11" ht="15">
      <c r="A121" s="35">
        <v>1</v>
      </c>
      <c r="B121" s="14" t="s">
        <v>7</v>
      </c>
      <c r="C121" s="34">
        <v>3</v>
      </c>
      <c r="D121" s="33">
        <v>4</v>
      </c>
      <c r="E121" s="33">
        <v>5</v>
      </c>
      <c r="F121" s="33">
        <v>6</v>
      </c>
      <c r="G121" s="33">
        <v>7</v>
      </c>
      <c r="H121" s="33">
        <v>8</v>
      </c>
      <c r="I121" s="33">
        <v>9</v>
      </c>
      <c r="J121" s="33">
        <v>10</v>
      </c>
      <c r="K121" s="33">
        <v>11</v>
      </c>
    </row>
    <row r="122" spans="1:11" ht="57.75">
      <c r="A122" s="32"/>
      <c r="B122" s="36" t="s">
        <v>14</v>
      </c>
      <c r="C122" s="37">
        <f>SUM(C123:C126)</f>
        <v>1542695545.5</v>
      </c>
      <c r="D122" s="37">
        <f>SUM(D123:D126)</f>
        <v>180451570</v>
      </c>
      <c r="E122" s="37">
        <f>SUM(E123:E126)</f>
        <v>194200884.07999998</v>
      </c>
      <c r="F122" s="37">
        <f>SUM(F123:F126)</f>
        <v>201850866</v>
      </c>
      <c r="G122" s="37">
        <f>SUM(G123:G126)</f>
        <v>203442232</v>
      </c>
      <c r="H122" s="37">
        <f>SUM(H123:H126)</f>
        <v>251769799.16</v>
      </c>
      <c r="I122" s="37">
        <f>SUM(I123:I126)</f>
        <v>241126187.57</v>
      </c>
      <c r="J122" s="37">
        <f>SUM(J123:J126)</f>
        <v>269854006.69</v>
      </c>
      <c r="K122" s="38"/>
    </row>
    <row r="123" spans="1:11" ht="15">
      <c r="A123" s="32">
        <f aca="true" t="shared" si="48" ref="A123:A126">A122+1</f>
        <v>1</v>
      </c>
      <c r="B123" s="39" t="s">
        <v>9</v>
      </c>
      <c r="C123" s="37">
        <f aca="true" t="shared" si="49" ref="C123:C126">SUM(D123:J123)</f>
        <v>12771517</v>
      </c>
      <c r="D123" s="40">
        <f aca="true" t="shared" si="50" ref="D123:D126">D131</f>
        <v>0</v>
      </c>
      <c r="E123" s="40">
        <f aca="true" t="shared" si="51" ref="E123:E126">E131</f>
        <v>698000</v>
      </c>
      <c r="F123" s="40">
        <f aca="true" t="shared" si="52" ref="F123:F126">F131</f>
        <v>0</v>
      </c>
      <c r="G123" s="40">
        <f aca="true" t="shared" si="53" ref="G123:G126">G131</f>
        <v>0</v>
      </c>
      <c r="H123" s="40">
        <f aca="true" t="shared" si="54" ref="H123:H126">H131</f>
        <v>0</v>
      </c>
      <c r="I123" s="40">
        <f aca="true" t="shared" si="55" ref="I123:I126">I131</f>
        <v>0</v>
      </c>
      <c r="J123" s="40">
        <f aca="true" t="shared" si="56" ref="J123:J126">J131</f>
        <v>12073517</v>
      </c>
      <c r="K123" s="41"/>
    </row>
    <row r="124" spans="1:11" ht="15">
      <c r="A124" s="32">
        <f t="shared" si="48"/>
        <v>2</v>
      </c>
      <c r="B124" s="39" t="s">
        <v>10</v>
      </c>
      <c r="C124" s="37">
        <f t="shared" si="49"/>
        <v>1094868586.5</v>
      </c>
      <c r="D124" s="40">
        <f t="shared" si="50"/>
        <v>118981000</v>
      </c>
      <c r="E124" s="40">
        <f t="shared" si="51"/>
        <v>130263600</v>
      </c>
      <c r="F124" s="40">
        <f t="shared" si="52"/>
        <v>150290400</v>
      </c>
      <c r="G124" s="40">
        <f t="shared" si="53"/>
        <v>151718753</v>
      </c>
      <c r="H124" s="40">
        <f t="shared" si="54"/>
        <v>173013817.5</v>
      </c>
      <c r="I124" s="40">
        <f t="shared" si="55"/>
        <v>181775900</v>
      </c>
      <c r="J124" s="40">
        <f t="shared" si="56"/>
        <v>188825116</v>
      </c>
      <c r="K124" s="41"/>
    </row>
    <row r="125" spans="1:11" ht="15">
      <c r="A125" s="32">
        <f t="shared" si="48"/>
        <v>3</v>
      </c>
      <c r="B125" s="39" t="s">
        <v>11</v>
      </c>
      <c r="C125" s="37">
        <f t="shared" si="49"/>
        <v>435055442</v>
      </c>
      <c r="D125" s="40">
        <f t="shared" si="50"/>
        <v>61470570</v>
      </c>
      <c r="E125" s="40">
        <f t="shared" si="51"/>
        <v>63239284.08</v>
      </c>
      <c r="F125" s="40">
        <f t="shared" si="52"/>
        <v>51560466</v>
      </c>
      <c r="G125" s="40">
        <f t="shared" si="53"/>
        <v>51723479</v>
      </c>
      <c r="H125" s="40">
        <f t="shared" si="54"/>
        <v>78755981.66</v>
      </c>
      <c r="I125" s="40">
        <f t="shared" si="55"/>
        <v>59350287.57</v>
      </c>
      <c r="J125" s="40">
        <f t="shared" si="56"/>
        <v>68955373.69</v>
      </c>
      <c r="K125" s="41"/>
    </row>
    <row r="126" spans="1:11" ht="15">
      <c r="A126" s="32">
        <f t="shared" si="48"/>
        <v>4</v>
      </c>
      <c r="B126" s="39" t="s">
        <v>12</v>
      </c>
      <c r="C126" s="37">
        <f t="shared" si="49"/>
        <v>0</v>
      </c>
      <c r="D126" s="40">
        <f t="shared" si="50"/>
        <v>0</v>
      </c>
      <c r="E126" s="40">
        <f t="shared" si="51"/>
        <v>0</v>
      </c>
      <c r="F126" s="40">
        <f t="shared" si="52"/>
        <v>0</v>
      </c>
      <c r="G126" s="40">
        <f t="shared" si="53"/>
        <v>0</v>
      </c>
      <c r="H126" s="40">
        <f t="shared" si="54"/>
        <v>0</v>
      </c>
      <c r="I126" s="40">
        <f t="shared" si="55"/>
        <v>0</v>
      </c>
      <c r="J126" s="40">
        <f t="shared" si="56"/>
        <v>0</v>
      </c>
      <c r="K126" s="41"/>
    </row>
    <row r="127" spans="1:11" ht="15">
      <c r="A127" s="32"/>
      <c r="B127" s="45"/>
      <c r="C127" s="47"/>
      <c r="D127" s="47"/>
      <c r="E127" s="47"/>
      <c r="F127" s="47"/>
      <c r="G127" s="47"/>
      <c r="H127" s="47"/>
      <c r="I127" s="47"/>
      <c r="J127" s="47"/>
      <c r="K127" s="41"/>
    </row>
    <row r="128" spans="1:11" ht="18.75" customHeight="1">
      <c r="A128" s="32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5">
      <c r="A129" s="32"/>
      <c r="B129" s="49" t="s">
        <v>15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29.25">
      <c r="A130" s="32"/>
      <c r="B130" s="36" t="s">
        <v>16</v>
      </c>
      <c r="C130" s="50">
        <f>SUM(C131:C134)</f>
        <v>1542695545.5</v>
      </c>
      <c r="D130" s="50">
        <f>D131+D132+D133+D134</f>
        <v>180451570</v>
      </c>
      <c r="E130" s="50">
        <f>E131+E132+E133+E134</f>
        <v>194200884.07999998</v>
      </c>
      <c r="F130" s="50">
        <f>F131+F132+F133+F134</f>
        <v>201850866</v>
      </c>
      <c r="G130" s="50">
        <f>G131+G132+G133+G134</f>
        <v>203442232</v>
      </c>
      <c r="H130" s="50">
        <f>H131+H132+H133+H134</f>
        <v>251769799.16</v>
      </c>
      <c r="I130" s="50">
        <f>I131+I132+I133+I134</f>
        <v>241126187.57</v>
      </c>
      <c r="J130" s="65">
        <f>J131+J132+J133+J134</f>
        <v>269854006.69</v>
      </c>
      <c r="K130" s="66"/>
    </row>
    <row r="131" spans="1:11" ht="15">
      <c r="A131" s="32">
        <f aca="true" t="shared" si="57" ref="A131:A134">A130+1</f>
        <v>1</v>
      </c>
      <c r="B131" s="39" t="s">
        <v>9</v>
      </c>
      <c r="C131" s="50">
        <f aca="true" t="shared" si="58" ref="C131:C134">SUM(D131:J131)</f>
        <v>12771517</v>
      </c>
      <c r="D131" s="50">
        <f aca="true" t="shared" si="59" ref="D131:D132">D136+D141+D146+D151+D156+D161+D166+D171+D176+D181+D186+D191+D196+D201</f>
        <v>0</v>
      </c>
      <c r="E131" s="50">
        <f aca="true" t="shared" si="60" ref="E131:E132">E136+E141+E146+E151+E156+E161+E166+E171+E176+E181+E186+E191+E196+E201</f>
        <v>698000</v>
      </c>
      <c r="F131" s="50">
        <f>F136+F141+F146+F151+F156+F161+F166+F171+F176+F181+F186+F191+F196+F201</f>
        <v>0</v>
      </c>
      <c r="G131" s="50">
        <f>G136+G141+G146+G151+G156+G161+G166+G171+G176+G181+G186+G191+G196+G201</f>
        <v>0</v>
      </c>
      <c r="H131" s="50">
        <f>H136+H141+H146+H151+H156+H161+H166+H171+H176+H181+H186+H191+H196+H201</f>
        <v>0</v>
      </c>
      <c r="I131" s="50">
        <f aca="true" t="shared" si="61" ref="I131:I134">I136+I141+I146+I151+I156+I161+I166+I171+I176+I181+I186+I191+I196+I201+I206+I211+I216+I221+I226</f>
        <v>0</v>
      </c>
      <c r="J131" s="50">
        <f>J136+J141+J146+J151+J156+J161+J166+J171+J176+J181+J186+J191+J196+J201+J206+J211+J216+J221+J226+J232+J237+J242+J247</f>
        <v>12073517</v>
      </c>
      <c r="K131" s="41"/>
    </row>
    <row r="132" spans="1:11" ht="15">
      <c r="A132" s="32">
        <f t="shared" si="57"/>
        <v>2</v>
      </c>
      <c r="B132" s="39" t="s">
        <v>10</v>
      </c>
      <c r="C132" s="50">
        <f t="shared" si="58"/>
        <v>1094868586.5</v>
      </c>
      <c r="D132" s="50">
        <f t="shared" si="59"/>
        <v>118981000</v>
      </c>
      <c r="E132" s="50">
        <f t="shared" si="60"/>
        <v>130263600</v>
      </c>
      <c r="F132" s="50">
        <f>F137+F142+F147+F152+F157+F162+F167+F172+F177+F182+F187+F192+F197+F202+F207</f>
        <v>150290400</v>
      </c>
      <c r="G132" s="50">
        <f>G137+G142+G147+G152+G157+G162+G167+G172+G177+G182+G187+G192+G197+G202+G207+G212</f>
        <v>151718753</v>
      </c>
      <c r="H132" s="50">
        <f aca="true" t="shared" si="62" ref="H132:H133">H137+H142+H147+H152+H157+H162+H167+H172+H177+H182+H187+H192+H197+H202+H207+H212+H222+H217</f>
        <v>173013817.5</v>
      </c>
      <c r="I132" s="50">
        <f t="shared" si="61"/>
        <v>181775900</v>
      </c>
      <c r="J132" s="50">
        <f aca="true" t="shared" si="63" ref="J132:J134">J137+J142+J147+J152+J157+J162+J167+J172+J177+J182+J187+J192+J197+J202+J207+J212+J217+J222+J227+J233+J238</f>
        <v>188825116</v>
      </c>
      <c r="K132" s="41"/>
    </row>
    <row r="133" spans="1:11" ht="15">
      <c r="A133" s="32">
        <f t="shared" si="57"/>
        <v>3</v>
      </c>
      <c r="B133" s="39" t="s">
        <v>11</v>
      </c>
      <c r="C133" s="50">
        <f t="shared" si="58"/>
        <v>435055442</v>
      </c>
      <c r="D133" s="50">
        <f aca="true" t="shared" si="64" ref="D133:D134">D138+D143+D148+D153+D158+D163+D168+D178+D183+D188+D193+D198+D203</f>
        <v>61470570</v>
      </c>
      <c r="E133" s="50">
        <f aca="true" t="shared" si="65" ref="E133:E134">E138+E143+E148+E153+E158+E163+E168+E178+E183+E188+E193+E198+E203</f>
        <v>63239284.08</v>
      </c>
      <c r="F133" s="50">
        <f>F138+F143+F148+F153+F158+F163+F168+F178+F183+F188+F193+F198+F203+F208</f>
        <v>51560466</v>
      </c>
      <c r="G133" s="50">
        <f>G138+G143+G148+G153+G158+G163+G168+G173+G178+G183+G188+G193+G198+G203+G208+G213+G218</f>
        <v>51723479</v>
      </c>
      <c r="H133" s="50">
        <f t="shared" si="62"/>
        <v>78755981.66</v>
      </c>
      <c r="I133" s="50">
        <f t="shared" si="61"/>
        <v>59350287.57</v>
      </c>
      <c r="J133" s="50">
        <f t="shared" si="63"/>
        <v>68955373.69</v>
      </c>
      <c r="K133" s="41"/>
    </row>
    <row r="134" spans="1:11" ht="15">
      <c r="A134" s="32">
        <f t="shared" si="57"/>
        <v>4</v>
      </c>
      <c r="B134" s="39" t="s">
        <v>12</v>
      </c>
      <c r="C134" s="50">
        <f t="shared" si="58"/>
        <v>0</v>
      </c>
      <c r="D134" s="50">
        <f t="shared" si="64"/>
        <v>0</v>
      </c>
      <c r="E134" s="50">
        <f t="shared" si="65"/>
        <v>0</v>
      </c>
      <c r="F134" s="50">
        <f>F139+F144+F149+F154+F159+F164+F169+F179+F184+F189+F194+F199+F204</f>
        <v>0</v>
      </c>
      <c r="G134" s="50">
        <f>G139+G144+G149+G154+G159+G164+G169+G179+G184+G189+G194+G199+G204</f>
        <v>0</v>
      </c>
      <c r="H134" s="50">
        <f>H139+H144+H149+H154+H159+H164+H169+H179+H184+H189+H194+H199+H204</f>
        <v>0</v>
      </c>
      <c r="I134" s="50">
        <f t="shared" si="61"/>
        <v>0</v>
      </c>
      <c r="J134" s="50">
        <f t="shared" si="63"/>
        <v>0</v>
      </c>
      <c r="K134" s="41"/>
    </row>
    <row r="135" spans="1:11" ht="137.25" customHeight="1">
      <c r="A135" s="32"/>
      <c r="B135" s="67" t="s">
        <v>36</v>
      </c>
      <c r="C135" s="44">
        <f>SUM(C136:C139)</f>
        <v>379449121.93</v>
      </c>
      <c r="D135" s="44">
        <f>SUM(D136:D139)</f>
        <v>58882054</v>
      </c>
      <c r="E135" s="44">
        <f>SUM(E136:E139)</f>
        <v>61012534.08</v>
      </c>
      <c r="F135" s="44">
        <f>SUM(F136:F139)</f>
        <v>48129665</v>
      </c>
      <c r="G135" s="44">
        <f>SUM(G136:G139)</f>
        <v>48479772</v>
      </c>
      <c r="H135" s="44">
        <f>SUM(H136:H139)</f>
        <v>49840565.96</v>
      </c>
      <c r="I135" s="44">
        <f>SUM(I136:I139)</f>
        <v>53983857.89</v>
      </c>
      <c r="J135" s="44">
        <f>SUM(J136:J139)</f>
        <v>59120673</v>
      </c>
      <c r="K135" s="53" t="s">
        <v>37</v>
      </c>
    </row>
    <row r="136" spans="1:11" ht="15">
      <c r="A136" s="32">
        <v>1</v>
      </c>
      <c r="B136" s="39" t="s">
        <v>9</v>
      </c>
      <c r="C136" s="40">
        <f aca="true" t="shared" si="66" ref="C136:C139">SUM(D136:J136)</f>
        <v>0</v>
      </c>
      <c r="D136" s="40"/>
      <c r="E136" s="40"/>
      <c r="F136" s="40"/>
      <c r="G136" s="40"/>
      <c r="H136" s="40"/>
      <c r="I136" s="40"/>
      <c r="J136" s="47"/>
      <c r="K136" s="41"/>
    </row>
    <row r="137" spans="1:11" ht="15">
      <c r="A137" s="32">
        <v>2</v>
      </c>
      <c r="B137" s="39" t="s">
        <v>10</v>
      </c>
      <c r="C137" s="40">
        <f t="shared" si="66"/>
        <v>0</v>
      </c>
      <c r="D137" s="40"/>
      <c r="E137" s="40"/>
      <c r="F137" s="40"/>
      <c r="G137" s="40"/>
      <c r="H137" s="40"/>
      <c r="I137" s="40"/>
      <c r="J137" s="47"/>
      <c r="K137" s="54"/>
    </row>
    <row r="138" spans="1:11" ht="15">
      <c r="A138" s="32">
        <v>3</v>
      </c>
      <c r="B138" s="39" t="s">
        <v>11</v>
      </c>
      <c r="C138" s="40">
        <f t="shared" si="66"/>
        <v>379449121.93</v>
      </c>
      <c r="D138" s="40">
        <v>58882054</v>
      </c>
      <c r="E138" s="40">
        <v>61012534.08</v>
      </c>
      <c r="F138" s="40">
        <v>48129665</v>
      </c>
      <c r="G138" s="40">
        <v>48479772</v>
      </c>
      <c r="H138" s="40">
        <v>49840565.96</v>
      </c>
      <c r="I138" s="40">
        <v>53983857.89</v>
      </c>
      <c r="J138" s="68">
        <v>59120673</v>
      </c>
      <c r="K138" s="41"/>
    </row>
    <row r="139" spans="1:11" ht="15">
      <c r="A139" s="32">
        <v>4</v>
      </c>
      <c r="B139" s="39" t="s">
        <v>12</v>
      </c>
      <c r="C139" s="40">
        <f t="shared" si="66"/>
        <v>0</v>
      </c>
      <c r="D139" s="40"/>
      <c r="E139" s="40"/>
      <c r="F139" s="40"/>
      <c r="G139" s="40"/>
      <c r="H139" s="40"/>
      <c r="I139" s="40"/>
      <c r="J139" s="47"/>
      <c r="K139" s="41"/>
    </row>
    <row r="140" spans="1:11" ht="74.25" customHeight="1">
      <c r="A140" s="32"/>
      <c r="B140" s="67" t="s">
        <v>38</v>
      </c>
      <c r="C140" s="44">
        <f>SUM(C141:C144)</f>
        <v>5187804.109999999</v>
      </c>
      <c r="D140" s="44">
        <f>SUM(D141:D144)</f>
        <v>495000</v>
      </c>
      <c r="E140" s="44">
        <f>SUM(E141:E144)</f>
        <v>0</v>
      </c>
      <c r="F140" s="44">
        <f>SUM(F141:F144)</f>
        <v>0</v>
      </c>
      <c r="G140" s="44">
        <f>SUM(G141:G144)</f>
        <v>420000</v>
      </c>
      <c r="H140" s="44">
        <f>SUM(H141:H144)</f>
        <v>1905000</v>
      </c>
      <c r="I140" s="44">
        <f>SUM(I141:I144)</f>
        <v>167804.11</v>
      </c>
      <c r="J140" s="44">
        <f>SUM(J141:J144)</f>
        <v>2200000</v>
      </c>
      <c r="K140" s="53" t="s">
        <v>37</v>
      </c>
    </row>
    <row r="141" spans="1:11" ht="15">
      <c r="A141" s="32">
        <f aca="true" t="shared" si="67" ref="A141:A142">A140+1</f>
        <v>1</v>
      </c>
      <c r="B141" s="39" t="s">
        <v>9</v>
      </c>
      <c r="C141" s="40">
        <f aca="true" t="shared" si="68" ref="C141:C144">SUM(D141:J141)</f>
        <v>0</v>
      </c>
      <c r="D141" s="40"/>
      <c r="E141" s="40"/>
      <c r="F141" s="40"/>
      <c r="G141" s="40"/>
      <c r="H141" s="40"/>
      <c r="I141" s="40"/>
      <c r="J141" s="47"/>
      <c r="K141" s="41"/>
    </row>
    <row r="142" spans="1:11" ht="15">
      <c r="A142" s="32">
        <f t="shared" si="67"/>
        <v>2</v>
      </c>
      <c r="B142" s="39" t="s">
        <v>10</v>
      </c>
      <c r="C142" s="40">
        <f t="shared" si="68"/>
        <v>0</v>
      </c>
      <c r="D142" s="40"/>
      <c r="E142" s="40"/>
      <c r="F142" s="40"/>
      <c r="G142" s="40"/>
      <c r="H142" s="40"/>
      <c r="I142" s="40"/>
      <c r="J142" s="47"/>
      <c r="K142" s="41"/>
    </row>
    <row r="143" spans="1:11" ht="15">
      <c r="A143" s="32">
        <v>3</v>
      </c>
      <c r="B143" s="39" t="s">
        <v>11</v>
      </c>
      <c r="C143" s="40">
        <f t="shared" si="68"/>
        <v>5187804.109999999</v>
      </c>
      <c r="D143" s="40">
        <v>495000</v>
      </c>
      <c r="E143" s="40"/>
      <c r="F143" s="40"/>
      <c r="G143" s="40">
        <v>420000</v>
      </c>
      <c r="H143" s="40">
        <v>1905000</v>
      </c>
      <c r="I143" s="40">
        <v>167804.11</v>
      </c>
      <c r="J143" s="47">
        <v>2200000</v>
      </c>
      <c r="K143" s="41"/>
    </row>
    <row r="144" spans="1:11" ht="15">
      <c r="A144" s="32">
        <v>4</v>
      </c>
      <c r="B144" s="39" t="s">
        <v>12</v>
      </c>
      <c r="C144" s="40">
        <f t="shared" si="68"/>
        <v>0</v>
      </c>
      <c r="D144" s="40"/>
      <c r="E144" s="40"/>
      <c r="F144" s="40"/>
      <c r="G144" s="40"/>
      <c r="H144" s="40"/>
      <c r="I144" s="40"/>
      <c r="J144" s="47"/>
      <c r="K144" s="55"/>
    </row>
    <row r="145" spans="1:11" ht="94.5" customHeight="1">
      <c r="A145" s="32"/>
      <c r="B145" s="57" t="s">
        <v>39</v>
      </c>
      <c r="C145" s="44">
        <f>SUM(C146:C149)</f>
        <v>112537600</v>
      </c>
      <c r="D145" s="44">
        <f>SUM(D146:D149)</f>
        <v>11481000</v>
      </c>
      <c r="E145" s="44">
        <f>SUM(E146:E149)</f>
        <v>15519000</v>
      </c>
      <c r="F145" s="44">
        <f>SUM(F146:F149)</f>
        <v>13888000</v>
      </c>
      <c r="G145" s="44">
        <f>SUM(G146:G149)</f>
        <v>14641000</v>
      </c>
      <c r="H145" s="44">
        <f>SUM(H146:H149)</f>
        <v>18515000</v>
      </c>
      <c r="I145" s="44">
        <f>SUM(I146:I149)</f>
        <v>21936000</v>
      </c>
      <c r="J145" s="44">
        <f>SUM(J146:J149)</f>
        <v>16557600</v>
      </c>
      <c r="K145" s="53" t="s">
        <v>37</v>
      </c>
    </row>
    <row r="146" spans="1:11" ht="15">
      <c r="A146" s="32">
        <f aca="true" t="shared" si="69" ref="A146:A147">A145+1</f>
        <v>1</v>
      </c>
      <c r="B146" s="39" t="s">
        <v>9</v>
      </c>
      <c r="C146" s="40">
        <f aca="true" t="shared" si="70" ref="C146:C149">SUM(D146:J146)</f>
        <v>0</v>
      </c>
      <c r="D146" s="40"/>
      <c r="E146" s="40"/>
      <c r="F146" s="40"/>
      <c r="G146" s="40"/>
      <c r="H146" s="40"/>
      <c r="I146" s="40"/>
      <c r="J146" s="47"/>
      <c r="K146" s="41"/>
    </row>
    <row r="147" spans="1:11" ht="15">
      <c r="A147" s="32">
        <f t="shared" si="69"/>
        <v>2</v>
      </c>
      <c r="B147" s="39" t="s">
        <v>10</v>
      </c>
      <c r="C147" s="40">
        <f t="shared" si="70"/>
        <v>112537600</v>
      </c>
      <c r="D147" s="40">
        <v>11481000</v>
      </c>
      <c r="E147" s="40">
        <v>15519000</v>
      </c>
      <c r="F147" s="40">
        <v>13888000</v>
      </c>
      <c r="G147" s="40">
        <v>14641000</v>
      </c>
      <c r="H147" s="40">
        <v>18515000</v>
      </c>
      <c r="I147" s="40">
        <v>21936000</v>
      </c>
      <c r="J147" s="69">
        <v>16557600</v>
      </c>
      <c r="K147" s="41"/>
    </row>
    <row r="148" spans="1:11" ht="15">
      <c r="A148" s="32">
        <v>3</v>
      </c>
      <c r="B148" s="39" t="s">
        <v>11</v>
      </c>
      <c r="C148" s="40">
        <f t="shared" si="70"/>
        <v>0</v>
      </c>
      <c r="D148" s="40"/>
      <c r="E148" s="40"/>
      <c r="F148" s="40"/>
      <c r="G148" s="40"/>
      <c r="H148" s="40"/>
      <c r="I148" s="40"/>
      <c r="J148" s="47"/>
      <c r="K148" s="41"/>
    </row>
    <row r="149" spans="1:11" ht="15">
      <c r="A149" s="32">
        <v>4</v>
      </c>
      <c r="B149" s="39" t="s">
        <v>12</v>
      </c>
      <c r="C149" s="40">
        <f t="shared" si="70"/>
        <v>0</v>
      </c>
      <c r="D149" s="40"/>
      <c r="E149" s="40"/>
      <c r="F149" s="40"/>
      <c r="G149" s="40"/>
      <c r="H149" s="40"/>
      <c r="I149" s="40"/>
      <c r="J149" s="47"/>
      <c r="K149" s="55"/>
    </row>
    <row r="150" spans="1:11" ht="177.75" customHeight="1">
      <c r="A150" s="32"/>
      <c r="B150" s="57" t="s">
        <v>40</v>
      </c>
      <c r="C150" s="44">
        <f>SUM(C151:C154)</f>
        <v>235900</v>
      </c>
      <c r="D150" s="44">
        <f>SUM(D151:D154)</f>
        <v>38000</v>
      </c>
      <c r="E150" s="44">
        <f>SUM(E151:E154)</f>
        <v>38000</v>
      </c>
      <c r="F150" s="44">
        <f>SUM(F151:F154)</f>
        <v>89600</v>
      </c>
      <c r="G150" s="44">
        <f>SUM(G151:G154)</f>
        <v>70300</v>
      </c>
      <c r="H150" s="44">
        <f>SUM(H151:H154)</f>
        <v>0</v>
      </c>
      <c r="I150" s="44">
        <f>SUM(I151:I154)</f>
        <v>0</v>
      </c>
      <c r="J150" s="44">
        <f>SUM(J151:J154)</f>
        <v>0</v>
      </c>
      <c r="K150" s="53" t="s">
        <v>37</v>
      </c>
    </row>
    <row r="151" spans="1:11" ht="15">
      <c r="A151" s="32">
        <f aca="true" t="shared" si="71" ref="A151:A152">A150+1</f>
        <v>1</v>
      </c>
      <c r="B151" s="39" t="s">
        <v>9</v>
      </c>
      <c r="C151" s="40">
        <f aca="true" t="shared" si="72" ref="C151:C154">SUM(D151:J151)</f>
        <v>0</v>
      </c>
      <c r="D151" s="40"/>
      <c r="E151" s="40"/>
      <c r="F151" s="40"/>
      <c r="G151" s="40"/>
      <c r="H151" s="40"/>
      <c r="I151" s="40"/>
      <c r="J151" s="47"/>
      <c r="K151" s="41"/>
    </row>
    <row r="152" spans="1:11" ht="15">
      <c r="A152" s="32">
        <f t="shared" si="71"/>
        <v>2</v>
      </c>
      <c r="B152" s="39" t="s">
        <v>10</v>
      </c>
      <c r="C152" s="40">
        <f t="shared" si="72"/>
        <v>235900</v>
      </c>
      <c r="D152" s="40">
        <v>38000</v>
      </c>
      <c r="E152" s="40">
        <v>38000</v>
      </c>
      <c r="F152" s="40">
        <v>89600</v>
      </c>
      <c r="G152" s="40">
        <v>70300</v>
      </c>
      <c r="H152" s="40"/>
      <c r="I152" s="40">
        <v>0</v>
      </c>
      <c r="J152" s="47"/>
      <c r="K152" s="41"/>
    </row>
    <row r="153" spans="1:11" ht="15">
      <c r="A153" s="32">
        <v>3</v>
      </c>
      <c r="B153" s="39" t="s">
        <v>11</v>
      </c>
      <c r="C153" s="40">
        <f t="shared" si="72"/>
        <v>0</v>
      </c>
      <c r="D153" s="40"/>
      <c r="E153" s="40"/>
      <c r="F153" s="40"/>
      <c r="G153" s="40"/>
      <c r="H153" s="40"/>
      <c r="I153" s="40"/>
      <c r="J153" s="47"/>
      <c r="K153" s="41"/>
    </row>
    <row r="154" spans="1:11" ht="15">
      <c r="A154" s="32">
        <v>4</v>
      </c>
      <c r="B154" s="39" t="s">
        <v>12</v>
      </c>
      <c r="C154" s="40">
        <f t="shared" si="72"/>
        <v>0</v>
      </c>
      <c r="D154" s="40"/>
      <c r="E154" s="40"/>
      <c r="F154" s="40"/>
      <c r="G154" s="40"/>
      <c r="H154" s="40"/>
      <c r="I154" s="40"/>
      <c r="J154" s="47"/>
      <c r="K154" s="55"/>
    </row>
    <row r="155" spans="1:11" ht="121.5" customHeight="1">
      <c r="A155" s="32"/>
      <c r="B155" s="57" t="s">
        <v>41</v>
      </c>
      <c r="C155" s="44">
        <f>SUM(C156:C159)</f>
        <v>24928242.7</v>
      </c>
      <c r="D155" s="44">
        <f>SUM(D156:D159)</f>
        <v>2719516</v>
      </c>
      <c r="E155" s="44">
        <f>SUM(E156:E159)</f>
        <v>1308900</v>
      </c>
      <c r="F155" s="44">
        <f>SUM(F156:F159)</f>
        <v>3430801</v>
      </c>
      <c r="G155" s="44">
        <f>SUM(G156:G159)</f>
        <v>2743707</v>
      </c>
      <c r="H155" s="44">
        <f>SUM(H156:H159)</f>
        <v>8693485.7</v>
      </c>
      <c r="I155" s="44">
        <f>SUM(I156:I159)</f>
        <v>2476980</v>
      </c>
      <c r="J155" s="44">
        <f>SUM(J156:J159)</f>
        <v>3554853</v>
      </c>
      <c r="K155" s="47">
        <f>K156+K157+K158+K159</f>
        <v>0</v>
      </c>
    </row>
    <row r="156" spans="1:11" ht="15">
      <c r="A156" s="32">
        <f aca="true" t="shared" si="73" ref="A156:A157">A155+1</f>
        <v>1</v>
      </c>
      <c r="B156" s="39" t="s">
        <v>9</v>
      </c>
      <c r="C156" s="44">
        <f aca="true" t="shared" si="74" ref="C156:C159">SUM(D156:J156)</f>
        <v>0</v>
      </c>
      <c r="D156" s="44"/>
      <c r="E156" s="44"/>
      <c r="F156" s="44"/>
      <c r="G156" s="44"/>
      <c r="H156" s="44"/>
      <c r="I156" s="44"/>
      <c r="J156" s="49"/>
      <c r="K156" s="53"/>
    </row>
    <row r="157" spans="1:11" ht="15">
      <c r="A157" s="32">
        <f t="shared" si="73"/>
        <v>2</v>
      </c>
      <c r="B157" s="39" t="s">
        <v>10</v>
      </c>
      <c r="C157" s="44">
        <f t="shared" si="74"/>
        <v>1184900</v>
      </c>
      <c r="D157" s="40">
        <v>626000</v>
      </c>
      <c r="E157" s="40">
        <v>558900</v>
      </c>
      <c r="F157" s="44"/>
      <c r="G157" s="44"/>
      <c r="H157" s="44"/>
      <c r="I157" s="44"/>
      <c r="J157" s="49">
        <v>0</v>
      </c>
      <c r="K157" s="53"/>
    </row>
    <row r="158" spans="1:11" ht="15">
      <c r="A158" s="32">
        <v>3</v>
      </c>
      <c r="B158" s="39" t="s">
        <v>11</v>
      </c>
      <c r="C158" s="44">
        <f t="shared" si="74"/>
        <v>23743342.7</v>
      </c>
      <c r="D158" s="40">
        <v>2093516</v>
      </c>
      <c r="E158" s="40">
        <v>750000</v>
      </c>
      <c r="F158" s="40">
        <v>3430801</v>
      </c>
      <c r="G158" s="40">
        <v>2743707</v>
      </c>
      <c r="H158" s="40">
        <v>8693485.7</v>
      </c>
      <c r="I158" s="40">
        <v>2476980</v>
      </c>
      <c r="J158" s="69">
        <v>3554853</v>
      </c>
      <c r="K158" s="53"/>
    </row>
    <row r="159" spans="1:11" ht="15">
      <c r="A159" s="32">
        <v>4</v>
      </c>
      <c r="B159" s="39" t="s">
        <v>12</v>
      </c>
      <c r="C159" s="44">
        <f t="shared" si="74"/>
        <v>0</v>
      </c>
      <c r="D159" s="70"/>
      <c r="E159" s="71"/>
      <c r="F159" s="72"/>
      <c r="G159" s="72"/>
      <c r="H159" s="72"/>
      <c r="I159" s="72"/>
      <c r="J159" s="73"/>
      <c r="K159" s="74"/>
    </row>
    <row r="160" spans="1:11" ht="237.75" customHeight="1">
      <c r="A160" s="63"/>
      <c r="B160" s="57" t="s">
        <v>42</v>
      </c>
      <c r="C160" s="44">
        <f>SUM(C161:C164)</f>
        <v>911489953</v>
      </c>
      <c r="D160" s="44">
        <f>SUM(D161:D164)</f>
        <v>100778000</v>
      </c>
      <c r="E160" s="44">
        <f>SUM(E161:E164)</f>
        <v>107138000</v>
      </c>
      <c r="F160" s="44">
        <f>SUM(F161:F164)</f>
        <v>128045800</v>
      </c>
      <c r="G160" s="44">
        <f>SUM(G161:G164)</f>
        <v>128784553</v>
      </c>
      <c r="H160" s="44">
        <f>SUM(H161:H164)</f>
        <v>135282400</v>
      </c>
      <c r="I160" s="44">
        <f>SUM(I161:I164)</f>
        <v>149851000</v>
      </c>
      <c r="J160" s="44">
        <f>SUM(J161:J164)</f>
        <v>161610200</v>
      </c>
      <c r="K160" s="47"/>
    </row>
    <row r="161" spans="1:11" ht="15">
      <c r="A161" s="32">
        <f aca="true" t="shared" si="75" ref="A161:A162">A160+1</f>
        <v>1</v>
      </c>
      <c r="B161" s="75" t="s">
        <v>9</v>
      </c>
      <c r="C161" s="44">
        <f aca="true" t="shared" si="76" ref="C161:C164">SUM(D161:J161)</f>
        <v>0</v>
      </c>
      <c r="D161" s="44"/>
      <c r="E161" s="44"/>
      <c r="F161" s="44"/>
      <c r="G161" s="44"/>
      <c r="H161" s="44"/>
      <c r="I161" s="44"/>
      <c r="J161" s="49"/>
      <c r="K161" s="53"/>
    </row>
    <row r="162" spans="1:11" ht="15">
      <c r="A162" s="32">
        <f t="shared" si="75"/>
        <v>2</v>
      </c>
      <c r="B162" s="75" t="s">
        <v>10</v>
      </c>
      <c r="C162" s="44">
        <f t="shared" si="76"/>
        <v>911489953</v>
      </c>
      <c r="D162" s="40">
        <v>100778000</v>
      </c>
      <c r="E162" s="40">
        <v>107138000</v>
      </c>
      <c r="F162" s="40">
        <v>128045800</v>
      </c>
      <c r="G162" s="40">
        <v>128784553</v>
      </c>
      <c r="H162" s="40">
        <v>135282400</v>
      </c>
      <c r="I162" s="40">
        <v>149851000</v>
      </c>
      <c r="J162" s="47">
        <v>161610200</v>
      </c>
      <c r="K162" s="55"/>
    </row>
    <row r="163" spans="1:11" ht="15">
      <c r="A163" s="32">
        <v>3</v>
      </c>
      <c r="B163" s="75" t="s">
        <v>11</v>
      </c>
      <c r="C163" s="44">
        <f t="shared" si="76"/>
        <v>0</v>
      </c>
      <c r="D163" s="44"/>
      <c r="E163" s="44"/>
      <c r="F163" s="44"/>
      <c r="G163" s="44"/>
      <c r="H163" s="44"/>
      <c r="I163" s="44"/>
      <c r="J163" s="49"/>
      <c r="K163" s="53"/>
    </row>
    <row r="164" spans="1:11" ht="15">
      <c r="A164" s="32">
        <v>4</v>
      </c>
      <c r="B164" s="75" t="s">
        <v>12</v>
      </c>
      <c r="C164" s="44">
        <f t="shared" si="76"/>
        <v>0</v>
      </c>
      <c r="D164" s="70"/>
      <c r="E164" s="71"/>
      <c r="F164" s="72"/>
      <c r="G164" s="72"/>
      <c r="H164" s="72"/>
      <c r="I164" s="72"/>
      <c r="J164" s="73"/>
      <c r="K164" s="74"/>
    </row>
    <row r="165" spans="1:11" ht="255" customHeight="1">
      <c r="A165" s="63"/>
      <c r="B165" s="76" t="s">
        <v>43</v>
      </c>
      <c r="C165" s="77">
        <f>SUM(C166:C169)</f>
        <v>52790416</v>
      </c>
      <c r="D165" s="77">
        <f>SUM(D166:D169)</f>
        <v>5558000</v>
      </c>
      <c r="E165" s="77">
        <f>SUM(E166:E169)</f>
        <v>5876000</v>
      </c>
      <c r="F165" s="77">
        <f>SUM(F166:F169)</f>
        <v>6767000</v>
      </c>
      <c r="G165" s="77">
        <f>SUM(G166:G169)</f>
        <v>7010800</v>
      </c>
      <c r="H165" s="77">
        <f>SUM(H166:H169)</f>
        <v>7313100</v>
      </c>
      <c r="I165" s="77">
        <f>SUM(I166:I169)</f>
        <v>9835000</v>
      </c>
      <c r="J165" s="77">
        <f>SUM(J166:J169)</f>
        <v>10430516</v>
      </c>
      <c r="K165" s="73"/>
    </row>
    <row r="166" spans="1:11" ht="15">
      <c r="A166" s="32">
        <f aca="true" t="shared" si="77" ref="A166:A167">A165+1</f>
        <v>1</v>
      </c>
      <c r="B166" s="75" t="s">
        <v>9</v>
      </c>
      <c r="C166" s="70">
        <f aca="true" t="shared" si="78" ref="C166:C169">SUM(D166:J166)</f>
        <v>0</v>
      </c>
      <c r="D166" s="70"/>
      <c r="E166" s="71"/>
      <c r="F166" s="72"/>
      <c r="G166" s="72"/>
      <c r="H166" s="72"/>
      <c r="I166" s="72"/>
      <c r="J166" s="73"/>
      <c r="K166" s="74"/>
    </row>
    <row r="167" spans="1:11" ht="15">
      <c r="A167" s="32">
        <f t="shared" si="77"/>
        <v>2</v>
      </c>
      <c r="B167" s="75" t="s">
        <v>10</v>
      </c>
      <c r="C167" s="70">
        <f t="shared" si="78"/>
        <v>52790416</v>
      </c>
      <c r="D167" s="70">
        <v>5558000</v>
      </c>
      <c r="E167" s="71">
        <v>5876000</v>
      </c>
      <c r="F167" s="72">
        <v>6767000</v>
      </c>
      <c r="G167" s="72">
        <v>7010800</v>
      </c>
      <c r="H167" s="72">
        <v>7313100</v>
      </c>
      <c r="I167" s="72">
        <v>9835000</v>
      </c>
      <c r="J167" s="72">
        <v>10430516</v>
      </c>
      <c r="K167" s="74"/>
    </row>
    <row r="168" spans="1:11" ht="15">
      <c r="A168" s="32">
        <v>3</v>
      </c>
      <c r="B168" s="75" t="s">
        <v>11</v>
      </c>
      <c r="C168" s="70">
        <f t="shared" si="78"/>
        <v>0</v>
      </c>
      <c r="D168" s="70"/>
      <c r="E168" s="71"/>
      <c r="F168" s="72"/>
      <c r="G168" s="72"/>
      <c r="H168" s="72"/>
      <c r="I168" s="72"/>
      <c r="J168" s="73"/>
      <c r="K168" s="74"/>
    </row>
    <row r="169" spans="1:11" ht="15">
      <c r="A169" s="32">
        <v>4</v>
      </c>
      <c r="B169" s="39" t="s">
        <v>12</v>
      </c>
      <c r="C169" s="70">
        <f t="shared" si="78"/>
        <v>0</v>
      </c>
      <c r="D169" s="70"/>
      <c r="E169" s="71"/>
      <c r="F169" s="72"/>
      <c r="G169" s="72"/>
      <c r="H169" s="72"/>
      <c r="I169" s="72"/>
      <c r="J169" s="78"/>
      <c r="K169" s="79"/>
    </row>
    <row r="170" spans="1:11" ht="115.5">
      <c r="A170" s="32"/>
      <c r="B170" s="45" t="s">
        <v>44</v>
      </c>
      <c r="C170" s="80">
        <f>SUM(C171:C174)</f>
        <v>500000</v>
      </c>
      <c r="D170" s="80">
        <f>SUM(D171:D174)</f>
        <v>500000</v>
      </c>
      <c r="E170" s="77">
        <f>SUM(E171:E174)</f>
        <v>0</v>
      </c>
      <c r="F170" s="77">
        <f>SUM(F171:F174)</f>
        <v>0</v>
      </c>
      <c r="G170" s="77">
        <f>SUM(G171:G174)</f>
        <v>0</v>
      </c>
      <c r="H170" s="77">
        <f>SUM(H171:H174)</f>
        <v>0</v>
      </c>
      <c r="I170" s="77">
        <f>SUM(I171:I174)</f>
        <v>0</v>
      </c>
      <c r="J170" s="77">
        <f>SUM(J171:J174)</f>
        <v>0</v>
      </c>
      <c r="K170" s="79"/>
    </row>
    <row r="171" spans="1:11" ht="15">
      <c r="A171" s="32">
        <v>1</v>
      </c>
      <c r="B171" s="75" t="s">
        <v>9</v>
      </c>
      <c r="C171" s="70">
        <f aca="true" t="shared" si="79" ref="C171:C174">SUM(D171:J171)</f>
        <v>0</v>
      </c>
      <c r="D171" s="70"/>
      <c r="E171" s="71"/>
      <c r="F171" s="72"/>
      <c r="G171" s="72"/>
      <c r="H171" s="72"/>
      <c r="I171" s="72"/>
      <c r="J171" s="78"/>
      <c r="K171" s="79"/>
    </row>
    <row r="172" spans="1:11" ht="15">
      <c r="A172" s="32">
        <v>2</v>
      </c>
      <c r="B172" s="75" t="s">
        <v>10</v>
      </c>
      <c r="C172" s="70">
        <f t="shared" si="79"/>
        <v>500000</v>
      </c>
      <c r="D172" s="70">
        <v>500000</v>
      </c>
      <c r="E172" s="71"/>
      <c r="F172" s="72"/>
      <c r="G172" s="72"/>
      <c r="H172" s="72"/>
      <c r="I172" s="72"/>
      <c r="J172" s="78"/>
      <c r="K172" s="79"/>
    </row>
    <row r="173" spans="1:11" ht="15">
      <c r="A173" s="32">
        <v>3</v>
      </c>
      <c r="B173" s="75" t="s">
        <v>11</v>
      </c>
      <c r="C173" s="70">
        <f t="shared" si="79"/>
        <v>0</v>
      </c>
      <c r="D173" s="70"/>
      <c r="E173" s="71"/>
      <c r="F173" s="72"/>
      <c r="G173" s="72"/>
      <c r="H173" s="72"/>
      <c r="I173" s="72"/>
      <c r="J173" s="78"/>
      <c r="K173" s="79"/>
    </row>
    <row r="174" spans="1:11" ht="15">
      <c r="A174" s="32">
        <v>4</v>
      </c>
      <c r="B174" s="39" t="s">
        <v>12</v>
      </c>
      <c r="C174" s="70">
        <f t="shared" si="79"/>
        <v>0</v>
      </c>
      <c r="D174" s="70"/>
      <c r="E174" s="71"/>
      <c r="F174" s="72"/>
      <c r="G174" s="72"/>
      <c r="H174" s="72"/>
      <c r="I174" s="72"/>
      <c r="J174" s="78"/>
      <c r="K174" s="79"/>
    </row>
    <row r="175" spans="1:11" ht="106.5" customHeight="1">
      <c r="A175" s="32"/>
      <c r="B175" s="36" t="s">
        <v>45</v>
      </c>
      <c r="C175" s="80">
        <f>SUM(C176:C179)</f>
        <v>726750</v>
      </c>
      <c r="D175" s="80">
        <f>SUM(D176:D179)</f>
        <v>0</v>
      </c>
      <c r="E175" s="77">
        <f>SUM(E176:E179)</f>
        <v>726750</v>
      </c>
      <c r="F175" s="77">
        <f>SUM(F176:F179)</f>
        <v>0</v>
      </c>
      <c r="G175" s="77">
        <f>SUM(G176:G179)</f>
        <v>0</v>
      </c>
      <c r="H175" s="77">
        <f>SUM(H176:H179)</f>
        <v>0</v>
      </c>
      <c r="I175" s="77">
        <f>SUM(I176:I179)</f>
        <v>0</v>
      </c>
      <c r="J175" s="77">
        <f>SUM(J176:J179)</f>
        <v>0</v>
      </c>
      <c r="K175" s="79"/>
    </row>
    <row r="176" spans="1:11" ht="15">
      <c r="A176" s="32">
        <v>1</v>
      </c>
      <c r="B176" s="75" t="s">
        <v>9</v>
      </c>
      <c r="C176" s="70">
        <f aca="true" t="shared" si="80" ref="C176:C179">SUM(D176:J176)</f>
        <v>0</v>
      </c>
      <c r="D176" s="70"/>
      <c r="E176" s="71"/>
      <c r="F176" s="72"/>
      <c r="G176" s="72"/>
      <c r="H176" s="72"/>
      <c r="I176" s="72"/>
      <c r="J176" s="78"/>
      <c r="K176" s="79"/>
    </row>
    <row r="177" spans="1:11" ht="15">
      <c r="A177" s="32">
        <v>2</v>
      </c>
      <c r="B177" s="75" t="s">
        <v>10</v>
      </c>
      <c r="C177" s="70">
        <f t="shared" si="80"/>
        <v>0</v>
      </c>
      <c r="D177" s="70"/>
      <c r="E177" s="71"/>
      <c r="F177" s="72"/>
      <c r="G177" s="72"/>
      <c r="H177" s="72"/>
      <c r="I177" s="72"/>
      <c r="J177" s="78"/>
      <c r="K177" s="79"/>
    </row>
    <row r="178" spans="1:11" ht="15">
      <c r="A178" s="32">
        <v>3</v>
      </c>
      <c r="B178" s="75" t="s">
        <v>11</v>
      </c>
      <c r="C178" s="70">
        <f t="shared" si="80"/>
        <v>726750</v>
      </c>
      <c r="D178" s="70"/>
      <c r="E178" s="71">
        <v>726750</v>
      </c>
      <c r="F178" s="72">
        <v>0</v>
      </c>
      <c r="G178" s="72">
        <v>0</v>
      </c>
      <c r="H178" s="72"/>
      <c r="I178" s="72"/>
      <c r="J178" s="78"/>
      <c r="K178" s="79"/>
    </row>
    <row r="179" spans="1:11" ht="15">
      <c r="A179" s="32">
        <v>4</v>
      </c>
      <c r="B179" s="39" t="s">
        <v>12</v>
      </c>
      <c r="C179" s="70">
        <f t="shared" si="80"/>
        <v>0</v>
      </c>
      <c r="D179" s="70"/>
      <c r="E179" s="71"/>
      <c r="F179" s="72"/>
      <c r="G179" s="72"/>
      <c r="H179" s="72"/>
      <c r="I179" s="72"/>
      <c r="J179" s="78"/>
      <c r="K179" s="79"/>
    </row>
    <row r="180" spans="1:11" ht="157.5">
      <c r="A180" s="32"/>
      <c r="B180" s="36" t="s">
        <v>46</v>
      </c>
      <c r="C180" s="80">
        <f>SUM(C181:C184)</f>
        <v>1384500</v>
      </c>
      <c r="D180" s="80">
        <f>SUM(D181:D184)</f>
        <v>0</v>
      </c>
      <c r="E180" s="77">
        <f>SUM(E181:E184)</f>
        <v>1384500</v>
      </c>
      <c r="F180" s="77">
        <f>SUM(F181:F184)</f>
        <v>0</v>
      </c>
      <c r="G180" s="77">
        <f>SUM(G181:G184)</f>
        <v>0</v>
      </c>
      <c r="H180" s="77">
        <f>SUM(H181:H184)</f>
        <v>0</v>
      </c>
      <c r="I180" s="77">
        <f>SUM(I181:I184)</f>
        <v>0</v>
      </c>
      <c r="J180" s="77">
        <f>SUM(J181:J184)</f>
        <v>0</v>
      </c>
      <c r="K180" s="79"/>
    </row>
    <row r="181" spans="1:11" ht="15">
      <c r="A181" s="32">
        <v>1</v>
      </c>
      <c r="B181" s="75" t="s">
        <v>9</v>
      </c>
      <c r="C181" s="70">
        <f aca="true" t="shared" si="81" ref="C181:C184">SUM(D181:J181)</f>
        <v>0</v>
      </c>
      <c r="D181" s="70"/>
      <c r="E181" s="71"/>
      <c r="F181" s="72"/>
      <c r="G181" s="72"/>
      <c r="H181" s="72"/>
      <c r="I181" s="72"/>
      <c r="J181" s="78"/>
      <c r="K181" s="79"/>
    </row>
    <row r="182" spans="1:11" ht="15">
      <c r="A182" s="32">
        <v>2</v>
      </c>
      <c r="B182" s="75" t="s">
        <v>10</v>
      </c>
      <c r="C182" s="70">
        <f t="shared" si="81"/>
        <v>634500</v>
      </c>
      <c r="D182" s="70"/>
      <c r="E182" s="71">
        <v>634500</v>
      </c>
      <c r="F182" s="72"/>
      <c r="G182" s="72"/>
      <c r="H182" s="72"/>
      <c r="I182" s="72"/>
      <c r="J182" s="78"/>
      <c r="K182" s="79"/>
    </row>
    <row r="183" spans="1:11" ht="15">
      <c r="A183" s="32">
        <v>3</v>
      </c>
      <c r="B183" s="75" t="s">
        <v>11</v>
      </c>
      <c r="C183" s="70">
        <f t="shared" si="81"/>
        <v>750000</v>
      </c>
      <c r="D183" s="70"/>
      <c r="E183" s="71">
        <v>750000</v>
      </c>
      <c r="F183" s="72"/>
      <c r="G183" s="72"/>
      <c r="H183" s="72"/>
      <c r="I183" s="72"/>
      <c r="J183" s="78"/>
      <c r="K183" s="79"/>
    </row>
    <row r="184" spans="1:11" ht="15">
      <c r="A184" s="32">
        <v>4</v>
      </c>
      <c r="B184" s="39" t="s">
        <v>12</v>
      </c>
      <c r="C184" s="70">
        <f t="shared" si="81"/>
        <v>0</v>
      </c>
      <c r="D184" s="70"/>
      <c r="E184" s="71"/>
      <c r="F184" s="72"/>
      <c r="G184" s="72"/>
      <c r="H184" s="72"/>
      <c r="I184" s="72"/>
      <c r="J184" s="78"/>
      <c r="K184" s="79"/>
    </row>
    <row r="185" spans="1:11" ht="72">
      <c r="A185" s="32"/>
      <c r="B185" s="36" t="s">
        <v>47</v>
      </c>
      <c r="C185" s="80">
        <f>SUM(C186:C189)</f>
        <v>299200</v>
      </c>
      <c r="D185" s="80">
        <f>SUM(D186:D189)</f>
        <v>0</v>
      </c>
      <c r="E185" s="77">
        <f>SUM(E186:E189)</f>
        <v>299200</v>
      </c>
      <c r="F185" s="77">
        <f>SUM(F186:F189)</f>
        <v>0</v>
      </c>
      <c r="G185" s="77">
        <f>SUM(G186:G189)</f>
        <v>0</v>
      </c>
      <c r="H185" s="77">
        <f>SUM(H186:H189)</f>
        <v>0</v>
      </c>
      <c r="I185" s="77">
        <f>SUM(I186:I189)</f>
        <v>0</v>
      </c>
      <c r="J185" s="77">
        <f>SUM(J186:J189)</f>
        <v>0</v>
      </c>
      <c r="K185" s="79"/>
    </row>
    <row r="186" spans="1:11" ht="15">
      <c r="A186" s="32">
        <v>1</v>
      </c>
      <c r="B186" s="75" t="s">
        <v>9</v>
      </c>
      <c r="C186" s="70">
        <f aca="true" t="shared" si="82" ref="C186:C189">SUM(D186:K186)</f>
        <v>0</v>
      </c>
      <c r="D186" s="70"/>
      <c r="E186" s="71"/>
      <c r="F186" s="72"/>
      <c r="G186" s="72"/>
      <c r="H186" s="72"/>
      <c r="I186" s="72"/>
      <c r="J186" s="78"/>
      <c r="K186" s="79"/>
    </row>
    <row r="187" spans="1:11" ht="15">
      <c r="A187" s="32">
        <v>2</v>
      </c>
      <c r="B187" s="75" t="s">
        <v>10</v>
      </c>
      <c r="C187" s="70">
        <f t="shared" si="82"/>
        <v>299200</v>
      </c>
      <c r="D187" s="70"/>
      <c r="E187" s="71">
        <v>299200</v>
      </c>
      <c r="F187" s="72"/>
      <c r="G187" s="72"/>
      <c r="H187" s="72"/>
      <c r="I187" s="72"/>
      <c r="J187" s="78"/>
      <c r="K187" s="79"/>
    </row>
    <row r="188" spans="1:11" ht="15">
      <c r="A188" s="32">
        <v>3</v>
      </c>
      <c r="B188" s="75" t="s">
        <v>11</v>
      </c>
      <c r="C188" s="70">
        <f t="shared" si="82"/>
        <v>0</v>
      </c>
      <c r="D188" s="70"/>
      <c r="E188" s="71"/>
      <c r="F188" s="72"/>
      <c r="G188" s="72"/>
      <c r="H188" s="72"/>
      <c r="I188" s="72"/>
      <c r="J188" s="78"/>
      <c r="K188" s="79"/>
    </row>
    <row r="189" spans="1:11" ht="15">
      <c r="A189" s="32">
        <v>4</v>
      </c>
      <c r="B189" s="39" t="s">
        <v>12</v>
      </c>
      <c r="C189" s="70">
        <f t="shared" si="82"/>
        <v>0</v>
      </c>
      <c r="D189" s="70"/>
      <c r="E189" s="71"/>
      <c r="F189" s="72"/>
      <c r="G189" s="72"/>
      <c r="H189" s="72"/>
      <c r="I189" s="72"/>
      <c r="J189" s="78"/>
      <c r="K189" s="79"/>
    </row>
    <row r="190" spans="1:11" ht="129">
      <c r="A190" s="32"/>
      <c r="B190" s="36" t="s">
        <v>48</v>
      </c>
      <c r="C190" s="80">
        <f>SUM(C191:C194)</f>
        <v>698000</v>
      </c>
      <c r="D190" s="80">
        <f>SUM(D191:D194)</f>
        <v>0</v>
      </c>
      <c r="E190" s="77">
        <f>SUM(E191:E194)</f>
        <v>698000</v>
      </c>
      <c r="F190" s="77">
        <f>SUM(F191:F194)</f>
        <v>0</v>
      </c>
      <c r="G190" s="77">
        <f>SUM(G191:G194)</f>
        <v>0</v>
      </c>
      <c r="H190" s="77">
        <f>SUM(H191:H194)</f>
        <v>0</v>
      </c>
      <c r="I190" s="77">
        <f>SUM(I191:I194)</f>
        <v>0</v>
      </c>
      <c r="J190" s="77">
        <f>SUM(J191:J194)</f>
        <v>0</v>
      </c>
      <c r="K190" s="79"/>
    </row>
    <row r="191" spans="1:11" ht="15">
      <c r="A191" s="32">
        <v>1</v>
      </c>
      <c r="B191" s="75" t="s">
        <v>9</v>
      </c>
      <c r="C191" s="70">
        <f aca="true" t="shared" si="83" ref="C191:C194">SUM(D191:J191)</f>
        <v>698000</v>
      </c>
      <c r="D191" s="70"/>
      <c r="E191" s="71">
        <v>698000</v>
      </c>
      <c r="F191" s="72"/>
      <c r="G191" s="72"/>
      <c r="H191" s="72"/>
      <c r="I191" s="72"/>
      <c r="J191" s="78"/>
      <c r="K191" s="79"/>
    </row>
    <row r="192" spans="1:11" ht="15">
      <c r="A192" s="32">
        <v>2</v>
      </c>
      <c r="B192" s="75" t="s">
        <v>10</v>
      </c>
      <c r="C192" s="70">
        <f t="shared" si="83"/>
        <v>0</v>
      </c>
      <c r="D192" s="70"/>
      <c r="E192" s="71"/>
      <c r="F192" s="72"/>
      <c r="G192" s="72"/>
      <c r="H192" s="72"/>
      <c r="I192" s="72"/>
      <c r="J192" s="78"/>
      <c r="K192" s="79"/>
    </row>
    <row r="193" spans="1:11" ht="15">
      <c r="A193" s="32">
        <v>3</v>
      </c>
      <c r="B193" s="75" t="s">
        <v>11</v>
      </c>
      <c r="C193" s="70">
        <f t="shared" si="83"/>
        <v>0</v>
      </c>
      <c r="D193" s="70"/>
      <c r="E193" s="71"/>
      <c r="F193" s="72"/>
      <c r="G193" s="72"/>
      <c r="H193" s="72"/>
      <c r="I193" s="72"/>
      <c r="J193" s="78"/>
      <c r="K193" s="79"/>
    </row>
    <row r="194" spans="1:11" ht="15">
      <c r="A194" s="32">
        <v>4</v>
      </c>
      <c r="B194" s="39" t="s">
        <v>12</v>
      </c>
      <c r="C194" s="70">
        <f t="shared" si="83"/>
        <v>0</v>
      </c>
      <c r="D194" s="70"/>
      <c r="E194" s="71"/>
      <c r="F194" s="72"/>
      <c r="G194" s="72"/>
      <c r="H194" s="72"/>
      <c r="I194" s="72"/>
      <c r="J194" s="78"/>
      <c r="K194" s="79"/>
    </row>
    <row r="195" spans="1:11" ht="114.75">
      <c r="A195" s="32"/>
      <c r="B195" s="36" t="s">
        <v>49</v>
      </c>
      <c r="C195" s="80">
        <f>SUM(C196:C199)</f>
        <v>200000</v>
      </c>
      <c r="D195" s="80">
        <f>SUM(D196:D199)</f>
        <v>0</v>
      </c>
      <c r="E195" s="77">
        <f>SUM(E196:E199)</f>
        <v>200000</v>
      </c>
      <c r="F195" s="77">
        <f>SUM(F196:F199)</f>
        <v>0</v>
      </c>
      <c r="G195" s="77">
        <f>SUM(G196:G199)</f>
        <v>0</v>
      </c>
      <c r="H195" s="77">
        <f>SUM(H196:H199)</f>
        <v>0</v>
      </c>
      <c r="I195" s="77">
        <f>SUM(I196:I199)</f>
        <v>0</v>
      </c>
      <c r="J195" s="77">
        <f>SUM(J196:J199)</f>
        <v>0</v>
      </c>
      <c r="K195" s="79"/>
    </row>
    <row r="196" spans="1:11" ht="15">
      <c r="A196" s="32">
        <v>1</v>
      </c>
      <c r="B196" s="75" t="s">
        <v>9</v>
      </c>
      <c r="C196" s="70">
        <f aca="true" t="shared" si="84" ref="C196:C199">SUM(D196:J196)</f>
        <v>0</v>
      </c>
      <c r="D196" s="70"/>
      <c r="E196" s="71"/>
      <c r="F196" s="72"/>
      <c r="G196" s="72"/>
      <c r="H196" s="72"/>
      <c r="I196" s="72"/>
      <c r="J196" s="78"/>
      <c r="K196" s="79"/>
    </row>
    <row r="197" spans="1:11" ht="15">
      <c r="A197" s="32">
        <v>2</v>
      </c>
      <c r="B197" s="75" t="s">
        <v>10</v>
      </c>
      <c r="C197" s="70">
        <f t="shared" si="84"/>
        <v>200000</v>
      </c>
      <c r="D197" s="70"/>
      <c r="E197" s="71">
        <v>200000</v>
      </c>
      <c r="F197" s="72"/>
      <c r="G197" s="72"/>
      <c r="H197" s="72"/>
      <c r="I197" s="72"/>
      <c r="J197" s="78"/>
      <c r="K197" s="79"/>
    </row>
    <row r="198" spans="1:11" ht="15">
      <c r="A198" s="32">
        <v>3</v>
      </c>
      <c r="B198" s="75" t="s">
        <v>11</v>
      </c>
      <c r="C198" s="70">
        <f t="shared" si="84"/>
        <v>0</v>
      </c>
      <c r="D198" s="70"/>
      <c r="E198" s="71"/>
      <c r="F198" s="72"/>
      <c r="G198" s="72"/>
      <c r="H198" s="72"/>
      <c r="I198" s="72"/>
      <c r="J198" s="78"/>
      <c r="K198" s="79"/>
    </row>
    <row r="199" spans="1:11" ht="15">
      <c r="A199" s="32">
        <v>4</v>
      </c>
      <c r="B199" s="39" t="s">
        <v>12</v>
      </c>
      <c r="C199" s="70">
        <f t="shared" si="84"/>
        <v>0</v>
      </c>
      <c r="D199" s="70"/>
      <c r="E199" s="71"/>
      <c r="F199" s="72"/>
      <c r="G199" s="72"/>
      <c r="H199" s="72"/>
      <c r="I199" s="72"/>
      <c r="J199" s="78"/>
      <c r="K199" s="79"/>
    </row>
    <row r="200" spans="1:11" ht="72">
      <c r="A200" s="32"/>
      <c r="B200" s="36" t="s">
        <v>50</v>
      </c>
      <c r="C200" s="80">
        <f>SUM(C201:C204)</f>
        <v>0</v>
      </c>
      <c r="D200" s="80">
        <f>SUM(D201:D204)</f>
        <v>0</v>
      </c>
      <c r="E200" s="77">
        <f>SUM(E201:E204)</f>
        <v>0</v>
      </c>
      <c r="F200" s="77">
        <f>SUM(F201:F204)</f>
        <v>0</v>
      </c>
      <c r="G200" s="77">
        <f>SUM(G201:G204)</f>
        <v>0</v>
      </c>
      <c r="H200" s="77">
        <f>SUM(H201:H204)</f>
        <v>0</v>
      </c>
      <c r="I200" s="77">
        <f>SUM(I201:I204)</f>
        <v>0</v>
      </c>
      <c r="J200" s="77">
        <f>SUM(J201:J204)</f>
        <v>0</v>
      </c>
      <c r="K200" s="79"/>
    </row>
    <row r="201" spans="1:11" ht="15">
      <c r="A201" s="32">
        <v>1</v>
      </c>
      <c r="B201" s="75" t="s">
        <v>9</v>
      </c>
      <c r="C201" s="70">
        <f aca="true" t="shared" si="85" ref="C201:C204">SUM(D201:J201)</f>
        <v>0</v>
      </c>
      <c r="D201" s="70"/>
      <c r="E201" s="71"/>
      <c r="F201" s="72"/>
      <c r="G201" s="72"/>
      <c r="H201" s="72"/>
      <c r="I201" s="72"/>
      <c r="J201" s="78"/>
      <c r="K201" s="79"/>
    </row>
    <row r="202" spans="1:11" ht="15">
      <c r="A202" s="32">
        <v>2</v>
      </c>
      <c r="B202" s="75" t="s">
        <v>10</v>
      </c>
      <c r="C202" s="70">
        <f t="shared" si="85"/>
        <v>0</v>
      </c>
      <c r="D202" s="70"/>
      <c r="E202" s="71"/>
      <c r="F202" s="72"/>
      <c r="G202" s="72"/>
      <c r="H202" s="72"/>
      <c r="I202" s="72"/>
      <c r="J202" s="78"/>
      <c r="K202" s="79"/>
    </row>
    <row r="203" spans="1:11" ht="15">
      <c r="A203" s="32">
        <v>3</v>
      </c>
      <c r="B203" s="75" t="s">
        <v>11</v>
      </c>
      <c r="C203" s="70">
        <f t="shared" si="85"/>
        <v>0</v>
      </c>
      <c r="D203" s="70"/>
      <c r="E203" s="71"/>
      <c r="F203" s="72">
        <v>0</v>
      </c>
      <c r="G203" s="72"/>
      <c r="H203" s="72"/>
      <c r="I203" s="72"/>
      <c r="J203" s="78"/>
      <c r="K203" s="79"/>
    </row>
    <row r="204" spans="1:11" ht="15">
      <c r="A204" s="32">
        <v>4</v>
      </c>
      <c r="B204" s="39" t="s">
        <v>12</v>
      </c>
      <c r="C204" s="70">
        <f t="shared" si="85"/>
        <v>0</v>
      </c>
      <c r="D204" s="70"/>
      <c r="E204" s="71"/>
      <c r="F204" s="72"/>
      <c r="G204" s="72"/>
      <c r="H204" s="72"/>
      <c r="I204" s="72"/>
      <c r="J204" s="78"/>
      <c r="K204" s="79"/>
    </row>
    <row r="205" spans="1:11" ht="110.25" customHeight="1">
      <c r="A205" s="32"/>
      <c r="B205" s="57" t="s">
        <v>51</v>
      </c>
      <c r="C205" s="44">
        <f>SUM(C206:C209)</f>
        <v>1500000</v>
      </c>
      <c r="D205" s="44">
        <f>SUM(D206:D209)</f>
        <v>0</v>
      </c>
      <c r="E205" s="44">
        <f>SUM(E206:E209)</f>
        <v>0</v>
      </c>
      <c r="F205" s="44">
        <f>SUM(F206:F209)</f>
        <v>1500000</v>
      </c>
      <c r="G205" s="44">
        <f>SUM(G206:G209)</f>
        <v>0</v>
      </c>
      <c r="H205" s="44">
        <f>SUM(H206:H209)</f>
        <v>0</v>
      </c>
      <c r="I205" s="44">
        <f>SUM(I206:I209)</f>
        <v>0</v>
      </c>
      <c r="J205" s="44">
        <f>SUM(J206:J209)</f>
        <v>0</v>
      </c>
      <c r="K205" s="41"/>
    </row>
    <row r="206" spans="1:11" ht="15">
      <c r="A206" s="32">
        <f aca="true" t="shared" si="86" ref="A206:A207">A205+1</f>
        <v>1</v>
      </c>
      <c r="B206" s="39" t="s">
        <v>9</v>
      </c>
      <c r="C206" s="40">
        <f aca="true" t="shared" si="87" ref="C206:C209">SUM(D206:J206)</f>
        <v>0</v>
      </c>
      <c r="D206" s="59"/>
      <c r="E206" s="40"/>
      <c r="F206" s="40"/>
      <c r="G206" s="40"/>
      <c r="H206" s="40"/>
      <c r="I206" s="40"/>
      <c r="J206" s="40"/>
      <c r="K206" s="41"/>
    </row>
    <row r="207" spans="1:11" ht="15">
      <c r="A207" s="32">
        <f t="shared" si="86"/>
        <v>2</v>
      </c>
      <c r="B207" s="39" t="s">
        <v>10</v>
      </c>
      <c r="C207" s="40">
        <f t="shared" si="87"/>
        <v>1500000</v>
      </c>
      <c r="D207" s="59"/>
      <c r="E207" s="40"/>
      <c r="F207" s="40">
        <v>1500000</v>
      </c>
      <c r="G207" s="40"/>
      <c r="H207" s="40"/>
      <c r="I207" s="40"/>
      <c r="J207" s="40"/>
      <c r="K207" s="41"/>
    </row>
    <row r="208" spans="1:11" ht="15">
      <c r="A208" s="32">
        <v>3</v>
      </c>
      <c r="B208" s="39" t="s">
        <v>11</v>
      </c>
      <c r="C208" s="40">
        <f t="shared" si="87"/>
        <v>0</v>
      </c>
      <c r="D208" s="40">
        <v>0</v>
      </c>
      <c r="E208" s="40"/>
      <c r="F208" s="40"/>
      <c r="G208" s="40"/>
      <c r="H208" s="40"/>
      <c r="I208" s="40"/>
      <c r="J208" s="40"/>
      <c r="K208" s="41"/>
    </row>
    <row r="209" spans="1:11" ht="15">
      <c r="A209" s="32">
        <v>4</v>
      </c>
      <c r="B209" s="39" t="s">
        <v>12</v>
      </c>
      <c r="C209" s="40">
        <f t="shared" si="87"/>
        <v>0</v>
      </c>
      <c r="D209" s="40"/>
      <c r="E209" s="40"/>
      <c r="F209" s="40"/>
      <c r="G209" s="40"/>
      <c r="H209" s="40"/>
      <c r="I209" s="40"/>
      <c r="J209" s="40"/>
      <c r="K209" s="60"/>
    </row>
    <row r="210" spans="1:11" ht="124.5" customHeight="1">
      <c r="A210" s="32"/>
      <c r="B210" s="57" t="s">
        <v>52</v>
      </c>
      <c r="C210" s="44">
        <f>SUM(C211:C214)</f>
        <v>13748019.56</v>
      </c>
      <c r="D210" s="44">
        <f>SUM(D211:D214)</f>
        <v>0</v>
      </c>
      <c r="E210" s="44">
        <f>SUM(E211:E214)</f>
        <v>0</v>
      </c>
      <c r="F210" s="44">
        <f>SUM(F211:F214)</f>
        <v>0</v>
      </c>
      <c r="G210" s="44">
        <f>SUM(G211:G214)</f>
        <v>1292100</v>
      </c>
      <c r="H210" s="44">
        <f>SUM(H211:H214)</f>
        <v>6500000</v>
      </c>
      <c r="I210" s="44">
        <f>SUM(I211:I214)</f>
        <v>2721645.57</v>
      </c>
      <c r="J210" s="44">
        <f>SUM(J211:J214)</f>
        <v>3234273.99</v>
      </c>
      <c r="K210" s="41"/>
    </row>
    <row r="211" spans="1:11" ht="15">
      <c r="A211" s="32">
        <f aca="true" t="shared" si="88" ref="A211:A212">A210+1</f>
        <v>1</v>
      </c>
      <c r="B211" s="39" t="s">
        <v>9</v>
      </c>
      <c r="C211" s="40">
        <f aca="true" t="shared" si="89" ref="C211:C214">SUM(D211:J211)</f>
        <v>0</v>
      </c>
      <c r="D211" s="59"/>
      <c r="E211" s="40"/>
      <c r="F211" s="40"/>
      <c r="G211" s="40"/>
      <c r="H211" s="40"/>
      <c r="I211" s="40"/>
      <c r="J211" s="40"/>
      <c r="K211" s="41"/>
    </row>
    <row r="212" spans="1:11" ht="15">
      <c r="A212" s="32">
        <f t="shared" si="88"/>
        <v>2</v>
      </c>
      <c r="B212" s="39" t="s">
        <v>10</v>
      </c>
      <c r="C212" s="40">
        <f t="shared" si="89"/>
        <v>1212100</v>
      </c>
      <c r="D212" s="59"/>
      <c r="E212" s="40"/>
      <c r="F212" s="40"/>
      <c r="G212" s="40">
        <v>1212100</v>
      </c>
      <c r="H212" s="40"/>
      <c r="I212" s="40"/>
      <c r="J212" s="40"/>
      <c r="K212" s="41"/>
    </row>
    <row r="213" spans="1:11" ht="15">
      <c r="A213" s="32">
        <v>3</v>
      </c>
      <c r="B213" s="39" t="s">
        <v>11</v>
      </c>
      <c r="C213" s="40">
        <f t="shared" si="89"/>
        <v>12535919.56</v>
      </c>
      <c r="D213" s="40">
        <v>0</v>
      </c>
      <c r="E213" s="40"/>
      <c r="F213" s="40"/>
      <c r="G213" s="40">
        <v>80000</v>
      </c>
      <c r="H213" s="40">
        <v>6500000</v>
      </c>
      <c r="I213" s="40">
        <v>2721645.57</v>
      </c>
      <c r="J213" s="40">
        <v>3234273.99</v>
      </c>
      <c r="K213" s="41"/>
    </row>
    <row r="214" spans="1:11" ht="15">
      <c r="A214" s="32">
        <v>4</v>
      </c>
      <c r="B214" s="39" t="s">
        <v>12</v>
      </c>
      <c r="C214" s="40">
        <f t="shared" si="89"/>
        <v>0</v>
      </c>
      <c r="D214" s="40"/>
      <c r="E214" s="40"/>
      <c r="F214" s="40"/>
      <c r="G214" s="40"/>
      <c r="H214" s="40"/>
      <c r="I214" s="40"/>
      <c r="J214" s="40"/>
      <c r="K214" s="60"/>
    </row>
    <row r="215" spans="1:11" ht="81.75" customHeight="1">
      <c r="A215" s="32"/>
      <c r="B215" s="57" t="s">
        <v>53</v>
      </c>
      <c r="C215" s="44">
        <f>SUM(C216:C219)</f>
        <v>23633847.5</v>
      </c>
      <c r="D215" s="44">
        <f>SUM(D216:D219)</f>
        <v>0</v>
      </c>
      <c r="E215" s="44">
        <f>SUM(E216:E219)</f>
        <v>0</v>
      </c>
      <c r="F215" s="44">
        <f>SUM(F216:F219)</f>
        <v>0</v>
      </c>
      <c r="G215" s="44">
        <f>SUM(G216:G219)</f>
        <v>0</v>
      </c>
      <c r="H215" s="44">
        <f>SUM(H216:H219)</f>
        <v>23633847.5</v>
      </c>
      <c r="I215" s="44">
        <f>SUM(I216:I219)</f>
        <v>0</v>
      </c>
      <c r="J215" s="44">
        <f>SUM(J216:J219)</f>
        <v>0</v>
      </c>
      <c r="K215" s="41"/>
    </row>
    <row r="216" spans="1:11" ht="15">
      <c r="A216" s="32">
        <f aca="true" t="shared" si="90" ref="A216:A217">A215+1</f>
        <v>1</v>
      </c>
      <c r="B216" s="39" t="s">
        <v>9</v>
      </c>
      <c r="C216" s="40">
        <f aca="true" t="shared" si="91" ref="C216:C219">SUM(D216:J216)</f>
        <v>0</v>
      </c>
      <c r="D216" s="59"/>
      <c r="E216" s="40"/>
      <c r="F216" s="40"/>
      <c r="G216" s="40"/>
      <c r="H216" s="40"/>
      <c r="I216" s="40"/>
      <c r="J216" s="40"/>
      <c r="K216" s="41"/>
    </row>
    <row r="217" spans="1:11" ht="15">
      <c r="A217" s="32">
        <f t="shared" si="90"/>
        <v>2</v>
      </c>
      <c r="B217" s="39" t="s">
        <v>10</v>
      </c>
      <c r="C217" s="40">
        <f t="shared" si="91"/>
        <v>11816917.5</v>
      </c>
      <c r="D217" s="59"/>
      <c r="E217" s="40"/>
      <c r="F217" s="40"/>
      <c r="G217" s="40">
        <v>0</v>
      </c>
      <c r="H217" s="40">
        <v>11816917.5</v>
      </c>
      <c r="I217" s="40"/>
      <c r="J217" s="40"/>
      <c r="K217" s="41"/>
    </row>
    <row r="218" spans="1:11" ht="15">
      <c r="A218" s="32">
        <v>3</v>
      </c>
      <c r="B218" s="39" t="s">
        <v>11</v>
      </c>
      <c r="C218" s="40">
        <f t="shared" si="91"/>
        <v>11816930</v>
      </c>
      <c r="D218" s="40">
        <v>0</v>
      </c>
      <c r="E218" s="40"/>
      <c r="F218" s="40"/>
      <c r="G218" s="40">
        <v>0</v>
      </c>
      <c r="H218" s="40">
        <v>11816930</v>
      </c>
      <c r="I218" s="40"/>
      <c r="J218" s="40"/>
      <c r="K218" s="41"/>
    </row>
    <row r="219" spans="1:11" ht="15">
      <c r="A219" s="32">
        <v>4</v>
      </c>
      <c r="B219" s="39" t="s">
        <v>12</v>
      </c>
      <c r="C219" s="40">
        <f t="shared" si="91"/>
        <v>0</v>
      </c>
      <c r="D219" s="40"/>
      <c r="E219" s="40"/>
      <c r="F219" s="40"/>
      <c r="G219" s="40"/>
      <c r="H219" s="40"/>
      <c r="I219" s="40"/>
      <c r="J219" s="40"/>
      <c r="K219" s="60"/>
    </row>
    <row r="220" spans="1:11" ht="204" customHeight="1">
      <c r="A220" s="32"/>
      <c r="B220" s="57" t="s">
        <v>54</v>
      </c>
      <c r="C220" s="44">
        <f>SUM(C221:C224)</f>
        <v>467100</v>
      </c>
      <c r="D220" s="44">
        <f>SUM(D221:D224)</f>
        <v>0</v>
      </c>
      <c r="E220" s="44">
        <f>SUM(E221:E224)</f>
        <v>0</v>
      </c>
      <c r="F220" s="44">
        <f>SUM(F221:F224)</f>
        <v>0</v>
      </c>
      <c r="G220" s="44">
        <f>SUM(G221:G224)</f>
        <v>0</v>
      </c>
      <c r="H220" s="44">
        <f>SUM(H221:H224)</f>
        <v>86400</v>
      </c>
      <c r="I220" s="44">
        <f>SUM(I221:I224)</f>
        <v>153900</v>
      </c>
      <c r="J220" s="44">
        <f>SUM(J221:J224)</f>
        <v>226800</v>
      </c>
      <c r="K220" s="41"/>
    </row>
    <row r="221" spans="1:11" ht="15">
      <c r="A221" s="32">
        <f aca="true" t="shared" si="92" ref="A221:A222">A220+1</f>
        <v>1</v>
      </c>
      <c r="B221" s="39" t="s">
        <v>9</v>
      </c>
      <c r="C221" s="40">
        <f aca="true" t="shared" si="93" ref="C221:C224">SUM(D221:J221)</f>
        <v>0</v>
      </c>
      <c r="D221" s="59"/>
      <c r="E221" s="40"/>
      <c r="F221" s="40"/>
      <c r="G221" s="40"/>
      <c r="H221" s="40"/>
      <c r="I221" s="40"/>
      <c r="J221" s="40"/>
      <c r="K221" s="41"/>
    </row>
    <row r="222" spans="1:11" ht="15">
      <c r="A222" s="32">
        <f t="shared" si="92"/>
        <v>2</v>
      </c>
      <c r="B222" s="39" t="s">
        <v>10</v>
      </c>
      <c r="C222" s="40">
        <f t="shared" si="93"/>
        <v>467100</v>
      </c>
      <c r="D222" s="59"/>
      <c r="E222" s="40"/>
      <c r="F222" s="40"/>
      <c r="G222" s="40">
        <v>0</v>
      </c>
      <c r="H222" s="40">
        <v>86400</v>
      </c>
      <c r="I222" s="40">
        <v>153900</v>
      </c>
      <c r="J222" s="40">
        <v>226800</v>
      </c>
      <c r="K222" s="41"/>
    </row>
    <row r="223" spans="1:11" ht="15">
      <c r="A223" s="32">
        <v>3</v>
      </c>
      <c r="B223" s="39" t="s">
        <v>11</v>
      </c>
      <c r="C223" s="40">
        <f t="shared" si="93"/>
        <v>0</v>
      </c>
      <c r="D223" s="40">
        <v>0</v>
      </c>
      <c r="E223" s="40"/>
      <c r="F223" s="40"/>
      <c r="G223" s="40">
        <v>0</v>
      </c>
      <c r="H223" s="40"/>
      <c r="I223" s="40"/>
      <c r="J223" s="40"/>
      <c r="K223" s="41"/>
    </row>
    <row r="224" spans="1:11" ht="15">
      <c r="A224" s="32">
        <v>4</v>
      </c>
      <c r="B224" s="39" t="s">
        <v>12</v>
      </c>
      <c r="C224" s="40">
        <f t="shared" si="93"/>
        <v>0</v>
      </c>
      <c r="D224" s="40"/>
      <c r="E224" s="40"/>
      <c r="F224" s="40"/>
      <c r="G224" s="40"/>
      <c r="H224" s="40"/>
      <c r="I224" s="40"/>
      <c r="J224" s="40"/>
      <c r="K224" s="60"/>
    </row>
    <row r="225" spans="1:11" ht="65.25" customHeight="1">
      <c r="A225" s="32"/>
      <c r="B225" s="57" t="s">
        <v>55</v>
      </c>
      <c r="C225" s="44">
        <f>SUM(C226:C229)</f>
        <v>595573.7</v>
      </c>
      <c r="D225" s="44">
        <f>SUM(D226:D229)</f>
        <v>0</v>
      </c>
      <c r="E225" s="44">
        <f>SUM(E226:E229)</f>
        <v>0</v>
      </c>
      <c r="F225" s="44">
        <f>SUM(F226:F229)</f>
        <v>0</v>
      </c>
      <c r="G225" s="44">
        <f>SUM(G226:G229)</f>
        <v>0</v>
      </c>
      <c r="H225" s="44">
        <f>SUM(H226:H229)</f>
        <v>0</v>
      </c>
      <c r="I225" s="44">
        <f>SUM(I226:I229)</f>
        <v>0</v>
      </c>
      <c r="J225" s="44">
        <f>SUM(J226:J229)</f>
        <v>595573.7</v>
      </c>
      <c r="K225" s="41"/>
    </row>
    <row r="226" spans="1:11" ht="15">
      <c r="A226" s="32">
        <f aca="true" t="shared" si="94" ref="A226:A227">A225+1</f>
        <v>1</v>
      </c>
      <c r="B226" s="39" t="s">
        <v>9</v>
      </c>
      <c r="C226" s="40">
        <f aca="true" t="shared" si="95" ref="C226:C229">SUM(D226:J226)</f>
        <v>0</v>
      </c>
      <c r="D226" s="59"/>
      <c r="E226" s="40"/>
      <c r="F226" s="40"/>
      <c r="G226" s="40"/>
      <c r="H226" s="40"/>
      <c r="I226" s="40"/>
      <c r="J226" s="40"/>
      <c r="K226" s="41"/>
    </row>
    <row r="227" spans="1:11" ht="15">
      <c r="A227" s="32">
        <f t="shared" si="94"/>
        <v>2</v>
      </c>
      <c r="B227" s="39" t="s">
        <v>10</v>
      </c>
      <c r="C227" s="40">
        <f t="shared" si="95"/>
        <v>0</v>
      </c>
      <c r="D227" s="59"/>
      <c r="E227" s="40"/>
      <c r="F227" s="40"/>
      <c r="G227" s="40"/>
      <c r="H227" s="40"/>
      <c r="I227" s="40"/>
      <c r="J227" s="40"/>
      <c r="K227" s="41"/>
    </row>
    <row r="228" spans="1:11" ht="15">
      <c r="A228" s="32">
        <v>3</v>
      </c>
      <c r="B228" s="39" t="s">
        <v>11</v>
      </c>
      <c r="C228" s="40">
        <f t="shared" si="95"/>
        <v>595573.7</v>
      </c>
      <c r="D228" s="40"/>
      <c r="E228" s="40"/>
      <c r="F228" s="40"/>
      <c r="G228" s="40"/>
      <c r="H228" s="40"/>
      <c r="I228" s="40">
        <v>0</v>
      </c>
      <c r="J228" s="40">
        <v>595573.7</v>
      </c>
      <c r="K228" s="41"/>
    </row>
    <row r="229" spans="1:11" ht="15">
      <c r="A229" s="32">
        <v>4</v>
      </c>
      <c r="B229" s="39" t="s">
        <v>12</v>
      </c>
      <c r="C229" s="40">
        <f t="shared" si="95"/>
        <v>0</v>
      </c>
      <c r="D229" s="40"/>
      <c r="E229" s="40"/>
      <c r="F229" s="40"/>
      <c r="G229" s="40"/>
      <c r="H229" s="40"/>
      <c r="I229" s="40"/>
      <c r="J229" s="40"/>
      <c r="K229" s="60"/>
    </row>
    <row r="230" spans="1:11" ht="111.75" customHeight="1" hidden="1">
      <c r="A230" s="3"/>
      <c r="B230" s="4"/>
      <c r="C230" s="5"/>
      <c r="D230" s="6"/>
      <c r="E230" s="6"/>
      <c r="F230" s="6"/>
      <c r="G230" s="5"/>
      <c r="H230" s="5"/>
      <c r="I230" s="31"/>
      <c r="J230" s="81" t="s">
        <v>56</v>
      </c>
      <c r="K230" s="81"/>
    </row>
    <row r="231" spans="1:11" ht="65.25" customHeight="1">
      <c r="A231" s="32"/>
      <c r="B231" s="57" t="s">
        <v>57</v>
      </c>
      <c r="C231" s="44">
        <f>SUM(C232:C235)</f>
        <v>50000</v>
      </c>
      <c r="D231" s="44">
        <f>SUM(D232:D235)</f>
        <v>0</v>
      </c>
      <c r="E231" s="44">
        <f>SUM(E232:E235)</f>
        <v>0</v>
      </c>
      <c r="F231" s="44">
        <f>SUM(F232:F235)</f>
        <v>0</v>
      </c>
      <c r="G231" s="44">
        <f>SUM(G232:G235)</f>
        <v>0</v>
      </c>
      <c r="H231" s="44">
        <f>SUM(H232:H235)</f>
        <v>0</v>
      </c>
      <c r="I231" s="44">
        <f>SUM(I232:I235)</f>
        <v>0</v>
      </c>
      <c r="J231" s="44">
        <f>SUM(J232:J235)</f>
        <v>50000</v>
      </c>
      <c r="K231" s="41"/>
    </row>
    <row r="232" spans="1:11" ht="15">
      <c r="A232" s="32">
        <f aca="true" t="shared" si="96" ref="A232:A233">A231+1</f>
        <v>1</v>
      </c>
      <c r="B232" s="39" t="s">
        <v>9</v>
      </c>
      <c r="C232" s="40">
        <f aca="true" t="shared" si="97" ref="C232:C235">SUM(D232:J232)</f>
        <v>0</v>
      </c>
      <c r="D232" s="59"/>
      <c r="E232" s="40"/>
      <c r="F232" s="40"/>
      <c r="G232" s="40"/>
      <c r="H232" s="40"/>
      <c r="I232" s="40"/>
      <c r="J232" s="40"/>
      <c r="K232" s="41"/>
    </row>
    <row r="233" spans="1:11" ht="15">
      <c r="A233" s="32">
        <f t="shared" si="96"/>
        <v>2</v>
      </c>
      <c r="B233" s="39" t="s">
        <v>10</v>
      </c>
      <c r="C233" s="40">
        <f t="shared" si="97"/>
        <v>0</v>
      </c>
      <c r="D233" s="59"/>
      <c r="E233" s="40"/>
      <c r="F233" s="40"/>
      <c r="G233" s="40"/>
      <c r="H233" s="40"/>
      <c r="I233" s="40"/>
      <c r="J233" s="40"/>
      <c r="K233" s="41"/>
    </row>
    <row r="234" spans="1:11" ht="15">
      <c r="A234" s="32">
        <v>3</v>
      </c>
      <c r="B234" s="39" t="s">
        <v>11</v>
      </c>
      <c r="C234" s="40">
        <f t="shared" si="97"/>
        <v>50000</v>
      </c>
      <c r="D234" s="40"/>
      <c r="E234" s="40"/>
      <c r="F234" s="40"/>
      <c r="G234" s="40"/>
      <c r="H234" s="40"/>
      <c r="I234" s="40">
        <v>0</v>
      </c>
      <c r="J234" s="40">
        <v>50000</v>
      </c>
      <c r="K234" s="41"/>
    </row>
    <row r="235" spans="1:11" ht="15">
      <c r="A235" s="32">
        <v>4</v>
      </c>
      <c r="B235" s="39" t="s">
        <v>12</v>
      </c>
      <c r="C235" s="40">
        <f t="shared" si="97"/>
        <v>0</v>
      </c>
      <c r="D235" s="40"/>
      <c r="E235" s="40"/>
      <c r="F235" s="40"/>
      <c r="G235" s="40"/>
      <c r="H235" s="40"/>
      <c r="I235" s="40"/>
      <c r="J235" s="40"/>
      <c r="K235" s="60"/>
    </row>
    <row r="236" spans="1:11" ht="65.25" customHeight="1">
      <c r="A236" s="32"/>
      <c r="B236" s="57" t="s">
        <v>58</v>
      </c>
      <c r="C236" s="44">
        <f>SUM(C237:C240)</f>
        <v>200000</v>
      </c>
      <c r="D236" s="44">
        <f>SUM(D237:D240)</f>
        <v>0</v>
      </c>
      <c r="E236" s="44">
        <f>SUM(E237:E240)</f>
        <v>0</v>
      </c>
      <c r="F236" s="44">
        <f>SUM(F237:F240)</f>
        <v>0</v>
      </c>
      <c r="G236" s="44">
        <f>SUM(G237:G240)</f>
        <v>0</v>
      </c>
      <c r="H236" s="44">
        <f>SUM(H237:H240)</f>
        <v>0</v>
      </c>
      <c r="I236" s="44">
        <f>SUM(I237:I240)</f>
        <v>0</v>
      </c>
      <c r="J236" s="44">
        <f>SUM(J237:J240)</f>
        <v>200000</v>
      </c>
      <c r="K236" s="41"/>
    </row>
    <row r="237" spans="1:11" ht="15">
      <c r="A237" s="32">
        <f aca="true" t="shared" si="98" ref="A237:A238">A236+1</f>
        <v>1</v>
      </c>
      <c r="B237" s="39" t="s">
        <v>9</v>
      </c>
      <c r="C237" s="40">
        <f aca="true" t="shared" si="99" ref="C237:C240">SUM(D237:J237)</f>
        <v>0</v>
      </c>
      <c r="D237" s="59"/>
      <c r="E237" s="40"/>
      <c r="F237" s="40"/>
      <c r="G237" s="40"/>
      <c r="H237" s="40"/>
      <c r="I237" s="40"/>
      <c r="J237" s="40"/>
      <c r="K237" s="41"/>
    </row>
    <row r="238" spans="1:11" ht="15">
      <c r="A238" s="32">
        <f t="shared" si="98"/>
        <v>2</v>
      </c>
      <c r="B238" s="39" t="s">
        <v>10</v>
      </c>
      <c r="C238" s="40">
        <f t="shared" si="99"/>
        <v>0</v>
      </c>
      <c r="D238" s="59"/>
      <c r="E238" s="40"/>
      <c r="F238" s="40"/>
      <c r="G238" s="40"/>
      <c r="H238" s="40"/>
      <c r="I238" s="40"/>
      <c r="J238" s="40"/>
      <c r="K238" s="41"/>
    </row>
    <row r="239" spans="1:11" ht="15">
      <c r="A239" s="32">
        <v>3</v>
      </c>
      <c r="B239" s="39" t="s">
        <v>11</v>
      </c>
      <c r="C239" s="40">
        <f t="shared" si="99"/>
        <v>200000</v>
      </c>
      <c r="D239" s="40"/>
      <c r="E239" s="40"/>
      <c r="F239" s="40"/>
      <c r="G239" s="40"/>
      <c r="H239" s="40"/>
      <c r="I239" s="40">
        <v>0</v>
      </c>
      <c r="J239" s="40">
        <v>200000</v>
      </c>
      <c r="K239" s="41"/>
    </row>
    <row r="240" spans="1:11" ht="15">
      <c r="A240" s="32">
        <v>4</v>
      </c>
      <c r="B240" s="39" t="s">
        <v>12</v>
      </c>
      <c r="C240" s="40">
        <f t="shared" si="99"/>
        <v>0</v>
      </c>
      <c r="D240" s="40"/>
      <c r="E240" s="40"/>
      <c r="F240" s="40"/>
      <c r="G240" s="40"/>
      <c r="H240" s="40"/>
      <c r="I240" s="40"/>
      <c r="J240" s="40"/>
      <c r="K240" s="60"/>
    </row>
    <row r="241" spans="1:11" ht="83.25" customHeight="1">
      <c r="A241" s="32"/>
      <c r="B241" s="57" t="s">
        <v>59</v>
      </c>
      <c r="C241" s="44">
        <f>SUM(C242:C245)</f>
        <v>4611700</v>
      </c>
      <c r="D241" s="44">
        <f>SUM(D242:D245)</f>
        <v>0</v>
      </c>
      <c r="E241" s="44">
        <f>SUM(E242:E245)</f>
        <v>0</v>
      </c>
      <c r="F241" s="44">
        <f>SUM(F242:F245)</f>
        <v>0</v>
      </c>
      <c r="G241" s="44">
        <f>SUM(G242:G245)</f>
        <v>0</v>
      </c>
      <c r="H241" s="44">
        <f>SUM(H242:H245)</f>
        <v>0</v>
      </c>
      <c r="I241" s="44">
        <f>SUM(I242:I245)</f>
        <v>0</v>
      </c>
      <c r="J241" s="44">
        <f>SUM(J242:J245)</f>
        <v>4611700</v>
      </c>
      <c r="K241" s="41"/>
    </row>
    <row r="242" spans="1:11" ht="15">
      <c r="A242" s="32">
        <f aca="true" t="shared" si="100" ref="A242:A243">A241+1</f>
        <v>1</v>
      </c>
      <c r="B242" s="39" t="s">
        <v>9</v>
      </c>
      <c r="C242" s="40">
        <f aca="true" t="shared" si="101" ref="C242:C245">SUM(D242:J242)</f>
        <v>4611700</v>
      </c>
      <c r="D242" s="59"/>
      <c r="E242" s="40"/>
      <c r="F242" s="40"/>
      <c r="G242" s="40"/>
      <c r="H242" s="40"/>
      <c r="I242" s="40"/>
      <c r="J242" s="40">
        <v>4611700</v>
      </c>
      <c r="K242" s="41"/>
    </row>
    <row r="243" spans="1:11" ht="15">
      <c r="A243" s="32">
        <f t="shared" si="100"/>
        <v>2</v>
      </c>
      <c r="B243" s="39" t="s">
        <v>10</v>
      </c>
      <c r="C243" s="40">
        <f t="shared" si="101"/>
        <v>0</v>
      </c>
      <c r="D243" s="59"/>
      <c r="E243" s="40"/>
      <c r="F243" s="40"/>
      <c r="G243" s="40"/>
      <c r="H243" s="40"/>
      <c r="I243" s="40"/>
      <c r="J243" s="40"/>
      <c r="K243" s="41"/>
    </row>
    <row r="244" spans="1:11" ht="15">
      <c r="A244" s="32">
        <v>3</v>
      </c>
      <c r="B244" s="39" t="s">
        <v>11</v>
      </c>
      <c r="C244" s="40">
        <f t="shared" si="101"/>
        <v>0</v>
      </c>
      <c r="D244" s="40"/>
      <c r="E244" s="40"/>
      <c r="F244" s="40"/>
      <c r="G244" s="40"/>
      <c r="H244" s="40"/>
      <c r="I244" s="40"/>
      <c r="J244" s="40"/>
      <c r="K244" s="41"/>
    </row>
    <row r="245" spans="1:11" ht="15">
      <c r="A245" s="32">
        <v>4</v>
      </c>
      <c r="B245" s="39" t="s">
        <v>12</v>
      </c>
      <c r="C245" s="40">
        <f t="shared" si="101"/>
        <v>0</v>
      </c>
      <c r="D245" s="40"/>
      <c r="E245" s="40"/>
      <c r="F245" s="40"/>
      <c r="G245" s="40"/>
      <c r="H245" s="40"/>
      <c r="I245" s="40"/>
      <c r="J245" s="40"/>
      <c r="K245" s="60"/>
    </row>
    <row r="246" spans="1:11" ht="93" customHeight="1">
      <c r="A246" s="32"/>
      <c r="B246" s="57" t="s">
        <v>60</v>
      </c>
      <c r="C246" s="44">
        <f>SUM(C247:C250)</f>
        <v>7461817</v>
      </c>
      <c r="D246" s="44">
        <f>SUM(D247:D250)</f>
        <v>0</v>
      </c>
      <c r="E246" s="44">
        <f>SUM(E247:E250)</f>
        <v>0</v>
      </c>
      <c r="F246" s="44">
        <f>SUM(F247:F250)</f>
        <v>0</v>
      </c>
      <c r="G246" s="44">
        <f>SUM(G247:G250)</f>
        <v>0</v>
      </c>
      <c r="H246" s="44">
        <f>SUM(H247:H250)</f>
        <v>0</v>
      </c>
      <c r="I246" s="44">
        <f>SUM(I247:I250)</f>
        <v>0</v>
      </c>
      <c r="J246" s="44">
        <f>SUM(J247:J250)</f>
        <v>7461817</v>
      </c>
      <c r="K246" s="41"/>
    </row>
    <row r="247" spans="1:11" ht="15">
      <c r="A247" s="32">
        <f aca="true" t="shared" si="102" ref="A247:A248">A246+1</f>
        <v>1</v>
      </c>
      <c r="B247" s="39" t="s">
        <v>9</v>
      </c>
      <c r="C247" s="40">
        <f aca="true" t="shared" si="103" ref="C247:C250">SUM(D247:J247)</f>
        <v>7461817</v>
      </c>
      <c r="D247" s="59"/>
      <c r="E247" s="40"/>
      <c r="F247" s="40"/>
      <c r="G247" s="40"/>
      <c r="H247" s="40"/>
      <c r="I247" s="40"/>
      <c r="J247" s="40">
        <v>7461817</v>
      </c>
      <c r="K247" s="41"/>
    </row>
    <row r="248" spans="1:11" ht="15">
      <c r="A248" s="32">
        <f t="shared" si="102"/>
        <v>2</v>
      </c>
      <c r="B248" s="39" t="s">
        <v>10</v>
      </c>
      <c r="C248" s="40">
        <f t="shared" si="103"/>
        <v>0</v>
      </c>
      <c r="D248" s="59"/>
      <c r="E248" s="40"/>
      <c r="F248" s="40"/>
      <c r="G248" s="40"/>
      <c r="H248" s="40"/>
      <c r="I248" s="40"/>
      <c r="J248" s="40"/>
      <c r="K248" s="41"/>
    </row>
    <row r="249" spans="1:11" ht="15">
      <c r="A249" s="32">
        <v>3</v>
      </c>
      <c r="B249" s="39" t="s">
        <v>11</v>
      </c>
      <c r="C249" s="40">
        <f t="shared" si="103"/>
        <v>0</v>
      </c>
      <c r="D249" s="40"/>
      <c r="E249" s="40"/>
      <c r="F249" s="40"/>
      <c r="G249" s="40"/>
      <c r="H249" s="40"/>
      <c r="I249" s="40"/>
      <c r="J249" s="40"/>
      <c r="K249" s="41"/>
    </row>
    <row r="250" spans="1:11" ht="15">
      <c r="A250" s="32">
        <v>4</v>
      </c>
      <c r="B250" s="39" t="s">
        <v>12</v>
      </c>
      <c r="C250" s="40">
        <f t="shared" si="103"/>
        <v>0</v>
      </c>
      <c r="D250" s="40"/>
      <c r="E250" s="40"/>
      <c r="F250" s="40"/>
      <c r="G250" s="40"/>
      <c r="H250" s="40"/>
      <c r="I250" s="40"/>
      <c r="J250" s="40"/>
      <c r="K250" s="60"/>
    </row>
    <row r="251" spans="1:11" ht="42" customHeight="1">
      <c r="A251" s="10" t="s">
        <v>61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7"/>
    </row>
    <row r="253" spans="1:11" ht="1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7"/>
    </row>
    <row r="254" spans="1:11" ht="15" customHeight="1">
      <c r="A254" s="32" t="s">
        <v>2</v>
      </c>
      <c r="B254" s="14" t="s">
        <v>3</v>
      </c>
      <c r="C254" s="33" t="s">
        <v>4</v>
      </c>
      <c r="D254" s="33"/>
      <c r="E254" s="33"/>
      <c r="F254" s="33"/>
      <c r="G254" s="33"/>
      <c r="H254" s="33"/>
      <c r="I254" s="33"/>
      <c r="J254" s="33"/>
      <c r="K254" s="14" t="s">
        <v>5</v>
      </c>
    </row>
    <row r="255" spans="1:11" ht="95.25" customHeight="1">
      <c r="A255" s="32"/>
      <c r="B255" s="14"/>
      <c r="C255" s="34" t="s">
        <v>6</v>
      </c>
      <c r="D255" s="33">
        <v>2014</v>
      </c>
      <c r="E255" s="33">
        <v>2015</v>
      </c>
      <c r="F255" s="33">
        <v>2016</v>
      </c>
      <c r="G255" s="33">
        <v>2017</v>
      </c>
      <c r="H255" s="33">
        <v>2018</v>
      </c>
      <c r="I255" s="33">
        <v>2019</v>
      </c>
      <c r="J255" s="33">
        <v>2020</v>
      </c>
      <c r="K255" s="14"/>
    </row>
    <row r="256" spans="1:11" ht="15">
      <c r="A256" s="35">
        <v>1</v>
      </c>
      <c r="B256" s="14" t="s">
        <v>7</v>
      </c>
      <c r="C256" s="34">
        <v>3</v>
      </c>
      <c r="D256" s="33">
        <v>4</v>
      </c>
      <c r="E256" s="33">
        <v>5</v>
      </c>
      <c r="F256" s="33">
        <v>6</v>
      </c>
      <c r="G256" s="33">
        <v>7</v>
      </c>
      <c r="H256" s="33">
        <v>8</v>
      </c>
      <c r="I256" s="33">
        <v>9</v>
      </c>
      <c r="J256" s="33">
        <v>10</v>
      </c>
      <c r="K256" s="33">
        <v>11</v>
      </c>
    </row>
    <row r="257" spans="1:11" ht="57.75">
      <c r="A257" s="32"/>
      <c r="B257" s="36" t="s">
        <v>14</v>
      </c>
      <c r="C257" s="37">
        <f>SUM(C258:C261)</f>
        <v>284881841.56</v>
      </c>
      <c r="D257" s="37">
        <f>SUM(D258:D261)</f>
        <v>34197203</v>
      </c>
      <c r="E257" s="37">
        <f>SUM(E258:E261)</f>
        <v>34474037.98</v>
      </c>
      <c r="F257" s="37">
        <f>SUM(F258:F261)</f>
        <v>35216526</v>
      </c>
      <c r="G257" s="37">
        <f>SUM(G258:G261)</f>
        <v>39621620</v>
      </c>
      <c r="H257" s="37">
        <f>SUM(H258:H261)</f>
        <v>46824257.01</v>
      </c>
      <c r="I257" s="37">
        <f>SUM(I258:I261)</f>
        <v>46022777.52</v>
      </c>
      <c r="J257" s="37">
        <f>SUM(J258:J261)</f>
        <v>48525420.05</v>
      </c>
      <c r="K257" s="38"/>
    </row>
    <row r="258" spans="1:11" ht="15">
      <c r="A258" s="32">
        <f aca="true" t="shared" si="104" ref="A258:A261">A257+1</f>
        <v>1</v>
      </c>
      <c r="B258" s="39" t="s">
        <v>9</v>
      </c>
      <c r="C258" s="37">
        <f aca="true" t="shared" si="105" ref="C258:C261">SUM(D258:J258)</f>
        <v>0</v>
      </c>
      <c r="D258" s="40">
        <f aca="true" t="shared" si="106" ref="D258:D261">D266</f>
        <v>0</v>
      </c>
      <c r="E258" s="40">
        <f aca="true" t="shared" si="107" ref="E258:E261">E266</f>
        <v>0</v>
      </c>
      <c r="F258" s="40">
        <f aca="true" t="shared" si="108" ref="F258:F261">F266</f>
        <v>0</v>
      </c>
      <c r="G258" s="40">
        <f aca="true" t="shared" si="109" ref="G258:G261">G266</f>
        <v>0</v>
      </c>
      <c r="H258" s="40">
        <f aca="true" t="shared" si="110" ref="H258:H261">H266</f>
        <v>0</v>
      </c>
      <c r="I258" s="40">
        <f aca="true" t="shared" si="111" ref="I258:I261">I266</f>
        <v>0</v>
      </c>
      <c r="J258" s="40">
        <f aca="true" t="shared" si="112" ref="J258:J261">J266</f>
        <v>0</v>
      </c>
      <c r="K258" s="41"/>
    </row>
    <row r="259" spans="1:11" ht="15">
      <c r="A259" s="32">
        <f t="shared" si="104"/>
        <v>2</v>
      </c>
      <c r="B259" s="39" t="s">
        <v>10</v>
      </c>
      <c r="C259" s="37">
        <f t="shared" si="105"/>
        <v>149300</v>
      </c>
      <c r="D259" s="40">
        <f t="shared" si="106"/>
        <v>77000</v>
      </c>
      <c r="E259" s="40">
        <f t="shared" si="107"/>
        <v>0</v>
      </c>
      <c r="F259" s="40">
        <f t="shared" si="108"/>
        <v>72300</v>
      </c>
      <c r="G259" s="40">
        <f t="shared" si="109"/>
        <v>0</v>
      </c>
      <c r="H259" s="40">
        <f t="shared" si="110"/>
        <v>0</v>
      </c>
      <c r="I259" s="40">
        <f t="shared" si="111"/>
        <v>0</v>
      </c>
      <c r="J259" s="40">
        <f t="shared" si="112"/>
        <v>0</v>
      </c>
      <c r="K259" s="41"/>
    </row>
    <row r="260" spans="1:11" ht="15">
      <c r="A260" s="32">
        <f t="shared" si="104"/>
        <v>3</v>
      </c>
      <c r="B260" s="39" t="s">
        <v>11</v>
      </c>
      <c r="C260" s="37">
        <f t="shared" si="105"/>
        <v>284732541.56</v>
      </c>
      <c r="D260" s="40">
        <f t="shared" si="106"/>
        <v>34120203</v>
      </c>
      <c r="E260" s="40">
        <f t="shared" si="107"/>
        <v>34474037.98</v>
      </c>
      <c r="F260" s="40">
        <f t="shared" si="108"/>
        <v>35144226</v>
      </c>
      <c r="G260" s="40">
        <f t="shared" si="109"/>
        <v>39621620</v>
      </c>
      <c r="H260" s="40">
        <f t="shared" si="110"/>
        <v>46824257.01</v>
      </c>
      <c r="I260" s="40">
        <f t="shared" si="111"/>
        <v>46022777.52</v>
      </c>
      <c r="J260" s="40">
        <f t="shared" si="112"/>
        <v>48525420.05</v>
      </c>
      <c r="K260" s="41"/>
    </row>
    <row r="261" spans="1:11" ht="15">
      <c r="A261" s="32">
        <f t="shared" si="104"/>
        <v>4</v>
      </c>
      <c r="B261" s="39" t="s">
        <v>12</v>
      </c>
      <c r="C261" s="37">
        <f t="shared" si="105"/>
        <v>0</v>
      </c>
      <c r="D261" s="40">
        <f t="shared" si="106"/>
        <v>0</v>
      </c>
      <c r="E261" s="40">
        <f t="shared" si="107"/>
        <v>0</v>
      </c>
      <c r="F261" s="40">
        <f t="shared" si="108"/>
        <v>0</v>
      </c>
      <c r="G261" s="40">
        <f t="shared" si="109"/>
        <v>0</v>
      </c>
      <c r="H261" s="40">
        <f t="shared" si="110"/>
        <v>0</v>
      </c>
      <c r="I261" s="40">
        <f t="shared" si="111"/>
        <v>0</v>
      </c>
      <c r="J261" s="40">
        <f t="shared" si="112"/>
        <v>0</v>
      </c>
      <c r="K261" s="41"/>
    </row>
    <row r="262" spans="1:11" ht="15">
      <c r="A262" s="32"/>
      <c r="B262" s="45"/>
      <c r="C262" s="47"/>
      <c r="D262" s="47"/>
      <c r="E262" s="47"/>
      <c r="F262" s="47"/>
      <c r="G262" s="47"/>
      <c r="H262" s="47"/>
      <c r="I262" s="47"/>
      <c r="J262" s="47"/>
      <c r="K262" s="41"/>
    </row>
    <row r="263" spans="1:11" ht="18.75" customHeight="1">
      <c r="A263" s="32"/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ht="15">
      <c r="A264" s="32"/>
      <c r="B264" s="49" t="s">
        <v>15</v>
      </c>
      <c r="C264" s="49"/>
      <c r="D264" s="49"/>
      <c r="E264" s="49"/>
      <c r="F264" s="49"/>
      <c r="G264" s="49"/>
      <c r="H264" s="49"/>
      <c r="I264" s="49"/>
      <c r="J264" s="49"/>
      <c r="K264" s="49"/>
    </row>
    <row r="265" spans="1:11" ht="29.25">
      <c r="A265" s="82"/>
      <c r="B265" s="37" t="s">
        <v>16</v>
      </c>
      <c r="C265" s="50">
        <f>SUM(C266:C269)</f>
        <v>284881841.56</v>
      </c>
      <c r="D265" s="50">
        <f>SUM(D266:D269)</f>
        <v>34197203</v>
      </c>
      <c r="E265" s="50">
        <f>SUM(E266:E269)</f>
        <v>34474037.98</v>
      </c>
      <c r="F265" s="50">
        <f>SUM(F266:F269)</f>
        <v>35216526</v>
      </c>
      <c r="G265" s="50">
        <f>SUM(G266:G269)</f>
        <v>39621620</v>
      </c>
      <c r="H265" s="50">
        <f>SUM(H266:H269)</f>
        <v>46824257.01</v>
      </c>
      <c r="I265" s="50">
        <f>SUM(I266:I269)</f>
        <v>46022777.52</v>
      </c>
      <c r="J265" s="50">
        <f>SUM(J266:J269)</f>
        <v>48525420.05</v>
      </c>
      <c r="K265" s="83"/>
    </row>
    <row r="266" spans="1:11" ht="15">
      <c r="A266" s="82">
        <f aca="true" t="shared" si="113" ref="A266:A269">A265+1</f>
        <v>1</v>
      </c>
      <c r="B266" s="59" t="s">
        <v>9</v>
      </c>
      <c r="C266" s="40">
        <f aca="true" t="shared" si="114" ref="C266:C269">SUM(D266:J266)</f>
        <v>0</v>
      </c>
      <c r="D266" s="40">
        <f aca="true" t="shared" si="115" ref="D266:D269">D271+D276+D281+D286+D291</f>
        <v>0</v>
      </c>
      <c r="E266" s="40">
        <f aca="true" t="shared" si="116" ref="E266:E269">E271+E276+E281+E286+E291</f>
        <v>0</v>
      </c>
      <c r="F266" s="40">
        <f aca="true" t="shared" si="117" ref="F266:F269">F271+F276+F281+F286+F291</f>
        <v>0</v>
      </c>
      <c r="G266" s="40">
        <f aca="true" t="shared" si="118" ref="G266:G269">G271+G276+G281+G286+G291</f>
        <v>0</v>
      </c>
      <c r="H266" s="40">
        <f aca="true" t="shared" si="119" ref="H266:H267">H271+H276+H281+H286+H291</f>
        <v>0</v>
      </c>
      <c r="I266" s="40">
        <f aca="true" t="shared" si="120" ref="I266:I267">I271+I276+I281+I286+I291</f>
        <v>0</v>
      </c>
      <c r="J266" s="40">
        <f aca="true" t="shared" si="121" ref="J266:J267">J271+J276+J281+J286+J291</f>
        <v>0</v>
      </c>
      <c r="K266" s="84"/>
    </row>
    <row r="267" spans="1:11" ht="15">
      <c r="A267" s="82">
        <f t="shared" si="113"/>
        <v>2</v>
      </c>
      <c r="B267" s="59" t="s">
        <v>10</v>
      </c>
      <c r="C267" s="40">
        <f t="shared" si="114"/>
        <v>149300</v>
      </c>
      <c r="D267" s="40">
        <f t="shared" si="115"/>
        <v>77000</v>
      </c>
      <c r="E267" s="40">
        <f t="shared" si="116"/>
        <v>0</v>
      </c>
      <c r="F267" s="40">
        <f t="shared" si="117"/>
        <v>72300</v>
      </c>
      <c r="G267" s="40">
        <f t="shared" si="118"/>
        <v>0</v>
      </c>
      <c r="H267" s="40">
        <f t="shared" si="119"/>
        <v>0</v>
      </c>
      <c r="I267" s="40">
        <f t="shared" si="120"/>
        <v>0</v>
      </c>
      <c r="J267" s="40">
        <f t="shared" si="121"/>
        <v>0</v>
      </c>
      <c r="K267" s="84"/>
    </row>
    <row r="268" spans="1:11" ht="15">
      <c r="A268" s="82">
        <f t="shared" si="113"/>
        <v>3</v>
      </c>
      <c r="B268" s="59" t="s">
        <v>11</v>
      </c>
      <c r="C268" s="40">
        <f t="shared" si="114"/>
        <v>284732541.56</v>
      </c>
      <c r="D268" s="40">
        <f t="shared" si="115"/>
        <v>34120203</v>
      </c>
      <c r="E268" s="40">
        <f t="shared" si="116"/>
        <v>34474037.98</v>
      </c>
      <c r="F268" s="40">
        <f t="shared" si="117"/>
        <v>35144226</v>
      </c>
      <c r="G268" s="40">
        <f t="shared" si="118"/>
        <v>39621620</v>
      </c>
      <c r="H268" s="40">
        <f>H273+H278+H283+H288+H293+H298</f>
        <v>46824257.01</v>
      </c>
      <c r="I268" s="40">
        <f>I273+I278+I283+I288+I293+I298+I303</f>
        <v>46022777.52</v>
      </c>
      <c r="J268" s="40">
        <f>J273+J278+J283+J288+J293+J298+J303+J308</f>
        <v>48525420.05</v>
      </c>
      <c r="K268" s="84"/>
    </row>
    <row r="269" spans="1:11" ht="15">
      <c r="A269" s="82">
        <f t="shared" si="113"/>
        <v>4</v>
      </c>
      <c r="B269" s="59" t="s">
        <v>12</v>
      </c>
      <c r="C269" s="40">
        <f t="shared" si="114"/>
        <v>0</v>
      </c>
      <c r="D269" s="40">
        <f t="shared" si="115"/>
        <v>0</v>
      </c>
      <c r="E269" s="40">
        <f t="shared" si="116"/>
        <v>0</v>
      </c>
      <c r="F269" s="40">
        <f t="shared" si="117"/>
        <v>0</v>
      </c>
      <c r="G269" s="40">
        <f t="shared" si="118"/>
        <v>0</v>
      </c>
      <c r="H269" s="40">
        <f>H274+H279+H284+H289+H294</f>
        <v>0</v>
      </c>
      <c r="I269" s="40">
        <f>I274+I279+I284+I289+I294</f>
        <v>0</v>
      </c>
      <c r="J269" s="40">
        <f>J274+J279+J284+J289+J294</f>
        <v>0</v>
      </c>
      <c r="K269" s="84"/>
    </row>
    <row r="270" spans="1:11" ht="84.75" customHeight="1">
      <c r="A270" s="82"/>
      <c r="B270" s="85" t="s">
        <v>62</v>
      </c>
      <c r="C270" s="44">
        <f>SUM(C271:C274)</f>
        <v>264009251.2</v>
      </c>
      <c r="D270" s="44">
        <f>SUM(D271:D274)</f>
        <v>30351000</v>
      </c>
      <c r="E270" s="44">
        <f>SUM(E271:E274)</f>
        <v>33531701</v>
      </c>
      <c r="F270" s="44">
        <f>SUM(F271:F274)</f>
        <v>35033726</v>
      </c>
      <c r="G270" s="44">
        <f>SUM(G271:G274)</f>
        <v>38121620</v>
      </c>
      <c r="H270" s="44">
        <f>SUM(H271:H274)</f>
        <v>42014281</v>
      </c>
      <c r="I270" s="44">
        <f>SUM(I271:I274)</f>
        <v>42251463.2</v>
      </c>
      <c r="J270" s="44">
        <f>SUM(J271:J274)</f>
        <v>42705460</v>
      </c>
      <c r="K270" s="50" t="s">
        <v>63</v>
      </c>
    </row>
    <row r="271" spans="1:11" ht="15">
      <c r="A271" s="82">
        <v>1</v>
      </c>
      <c r="B271" s="59" t="s">
        <v>9</v>
      </c>
      <c r="C271" s="40">
        <f aca="true" t="shared" si="122" ref="C271:C274">SUM(D271:J271)</f>
        <v>0</v>
      </c>
      <c r="D271" s="40"/>
      <c r="E271" s="40"/>
      <c r="F271" s="40"/>
      <c r="G271" s="40"/>
      <c r="H271" s="40"/>
      <c r="I271" s="40"/>
      <c r="J271" s="40"/>
      <c r="K271" s="84"/>
    </row>
    <row r="272" spans="1:11" ht="15">
      <c r="A272" s="82">
        <v>2</v>
      </c>
      <c r="B272" s="59" t="s">
        <v>10</v>
      </c>
      <c r="C272" s="40">
        <f t="shared" si="122"/>
        <v>0</v>
      </c>
      <c r="D272" s="40"/>
      <c r="E272" s="40"/>
      <c r="F272" s="40"/>
      <c r="G272" s="40"/>
      <c r="H272" s="40"/>
      <c r="I272" s="40"/>
      <c r="J272" s="40"/>
      <c r="K272" s="84"/>
    </row>
    <row r="273" spans="1:11" ht="15">
      <c r="A273" s="82">
        <v>3</v>
      </c>
      <c r="B273" s="59" t="s">
        <v>11</v>
      </c>
      <c r="C273" s="40">
        <f t="shared" si="122"/>
        <v>264009251.2</v>
      </c>
      <c r="D273" s="40">
        <v>30351000</v>
      </c>
      <c r="E273" s="40">
        <v>33531701</v>
      </c>
      <c r="F273" s="40">
        <v>35033726</v>
      </c>
      <c r="G273" s="40">
        <v>38121620</v>
      </c>
      <c r="H273" s="40">
        <v>42014281</v>
      </c>
      <c r="I273" s="40">
        <v>42251463.2</v>
      </c>
      <c r="J273" s="40">
        <v>42705460</v>
      </c>
      <c r="K273" s="84"/>
    </row>
    <row r="274" spans="1:11" ht="15">
      <c r="A274" s="82">
        <v>4</v>
      </c>
      <c r="B274" s="59" t="s">
        <v>12</v>
      </c>
      <c r="C274" s="40">
        <f t="shared" si="122"/>
        <v>0</v>
      </c>
      <c r="D274" s="40"/>
      <c r="E274" s="40"/>
      <c r="F274" s="40"/>
      <c r="G274" s="40"/>
      <c r="H274" s="40"/>
      <c r="I274" s="40"/>
      <c r="J274" s="40"/>
      <c r="K274" s="84"/>
    </row>
    <row r="275" spans="1:11" ht="90" customHeight="1">
      <c r="A275" s="82"/>
      <c r="B275" s="86" t="s">
        <v>64</v>
      </c>
      <c r="C275" s="44">
        <f>SUM(C276:C279)</f>
        <v>2317822</v>
      </c>
      <c r="D275" s="44">
        <f>SUM(D276:D279)</f>
        <v>227000</v>
      </c>
      <c r="E275" s="44">
        <f>SUM(E276:E279)</f>
        <v>115000</v>
      </c>
      <c r="F275" s="44">
        <f>SUM(F276:F279)</f>
        <v>182800</v>
      </c>
      <c r="G275" s="44">
        <f>SUM(G276:G279)</f>
        <v>300000</v>
      </c>
      <c r="H275" s="44">
        <f>SUM(H276:H279)</f>
        <v>1493022</v>
      </c>
      <c r="I275" s="44">
        <f>SUM(I276:I279)</f>
        <v>0</v>
      </c>
      <c r="J275" s="44">
        <f>SUM(J276:J279)</f>
        <v>0</v>
      </c>
      <c r="K275" s="50" t="s">
        <v>63</v>
      </c>
    </row>
    <row r="276" spans="1:11" ht="15">
      <c r="A276" s="82">
        <f aca="true" t="shared" si="123" ref="A276:A277">A275+1</f>
        <v>1</v>
      </c>
      <c r="B276" s="59" t="s">
        <v>9</v>
      </c>
      <c r="C276" s="40">
        <f aca="true" t="shared" si="124" ref="C276:C279">SUM(D276:J276)</f>
        <v>0</v>
      </c>
      <c r="D276" s="40"/>
      <c r="E276" s="40"/>
      <c r="F276" s="40"/>
      <c r="G276" s="40"/>
      <c r="H276" s="40"/>
      <c r="I276" s="40"/>
      <c r="J276" s="40"/>
      <c r="K276" s="84"/>
    </row>
    <row r="277" spans="1:11" ht="15">
      <c r="A277" s="82">
        <f t="shared" si="123"/>
        <v>2</v>
      </c>
      <c r="B277" s="59" t="s">
        <v>10</v>
      </c>
      <c r="C277" s="40">
        <f t="shared" si="124"/>
        <v>149300</v>
      </c>
      <c r="D277" s="40">
        <v>77000</v>
      </c>
      <c r="E277" s="40"/>
      <c r="F277" s="40">
        <v>72300</v>
      </c>
      <c r="G277" s="40"/>
      <c r="H277" s="40">
        <v>0</v>
      </c>
      <c r="I277" s="40">
        <v>0</v>
      </c>
      <c r="J277" s="40">
        <v>0</v>
      </c>
      <c r="K277" s="84"/>
    </row>
    <row r="278" spans="1:11" ht="15">
      <c r="A278" s="82">
        <v>3</v>
      </c>
      <c r="B278" s="59" t="s">
        <v>11</v>
      </c>
      <c r="C278" s="40">
        <f t="shared" si="124"/>
        <v>2168522</v>
      </c>
      <c r="D278" s="40">
        <v>150000</v>
      </c>
      <c r="E278" s="40">
        <v>115000</v>
      </c>
      <c r="F278" s="40">
        <v>110500</v>
      </c>
      <c r="G278" s="40">
        <v>300000</v>
      </c>
      <c r="H278" s="40">
        <v>1493022</v>
      </c>
      <c r="I278" s="40">
        <v>0</v>
      </c>
      <c r="J278" s="40">
        <v>0</v>
      </c>
      <c r="K278" s="84"/>
    </row>
    <row r="279" spans="1:11" ht="15">
      <c r="A279" s="82">
        <v>4</v>
      </c>
      <c r="B279" s="59" t="s">
        <v>12</v>
      </c>
      <c r="C279" s="40">
        <f t="shared" si="124"/>
        <v>0</v>
      </c>
      <c r="D279" s="40"/>
      <c r="E279" s="40"/>
      <c r="F279" s="40"/>
      <c r="G279" s="40"/>
      <c r="H279" s="40"/>
      <c r="I279" s="40"/>
      <c r="J279" s="40"/>
      <c r="K279" s="83"/>
    </row>
    <row r="280" spans="1:11" ht="122.25" customHeight="1">
      <c r="A280" s="82"/>
      <c r="B280" s="86" t="s">
        <v>65</v>
      </c>
      <c r="C280" s="44">
        <f>SUM(C281:C284)</f>
        <v>9066671.059999999</v>
      </c>
      <c r="D280" s="44">
        <f>SUM(D281:D284)</f>
        <v>3319203</v>
      </c>
      <c r="E280" s="44">
        <f>SUM(E281:E284)</f>
        <v>500000</v>
      </c>
      <c r="F280" s="44">
        <f>SUM(F281:F284)</f>
        <v>0</v>
      </c>
      <c r="G280" s="44">
        <f>SUM(G281:G284)</f>
        <v>1200000</v>
      </c>
      <c r="H280" s="44">
        <f>SUM(H281:H284)</f>
        <v>1196364.01</v>
      </c>
      <c r="I280" s="44">
        <f>SUM(I281:I284)</f>
        <v>890544</v>
      </c>
      <c r="J280" s="44">
        <f>SUM(J281:J284)</f>
        <v>1960560.05</v>
      </c>
      <c r="K280" s="50"/>
    </row>
    <row r="281" spans="1:11" ht="15">
      <c r="A281" s="82">
        <f aca="true" t="shared" si="125" ref="A281:A282">A280+1</f>
        <v>1</v>
      </c>
      <c r="B281" s="59" t="s">
        <v>9</v>
      </c>
      <c r="C281" s="40">
        <f aca="true" t="shared" si="126" ref="C281:C284">SUM(D281:J281)</f>
        <v>0</v>
      </c>
      <c r="D281" s="40"/>
      <c r="E281" s="40"/>
      <c r="F281" s="40"/>
      <c r="G281" s="40"/>
      <c r="H281" s="40"/>
      <c r="I281" s="40"/>
      <c r="J281" s="40"/>
      <c r="K281" s="84"/>
    </row>
    <row r="282" spans="1:11" ht="15">
      <c r="A282" s="82">
        <f t="shared" si="125"/>
        <v>2</v>
      </c>
      <c r="B282" s="59" t="s">
        <v>10</v>
      </c>
      <c r="C282" s="40">
        <f t="shared" si="126"/>
        <v>0</v>
      </c>
      <c r="D282" s="40"/>
      <c r="E282" s="40"/>
      <c r="F282" s="40"/>
      <c r="G282" s="40"/>
      <c r="H282" s="40"/>
      <c r="I282" s="40"/>
      <c r="J282" s="40"/>
      <c r="K282" s="84"/>
    </row>
    <row r="283" spans="1:11" ht="15">
      <c r="A283" s="82">
        <v>3</v>
      </c>
      <c r="B283" s="59" t="s">
        <v>11</v>
      </c>
      <c r="C283" s="40">
        <f t="shared" si="126"/>
        <v>9066671.059999999</v>
      </c>
      <c r="D283" s="40">
        <v>3319203</v>
      </c>
      <c r="E283" s="40">
        <v>500000</v>
      </c>
      <c r="F283" s="40"/>
      <c r="G283" s="40">
        <v>1200000</v>
      </c>
      <c r="H283" s="40">
        <v>1196364.01</v>
      </c>
      <c r="I283" s="40">
        <v>890544</v>
      </c>
      <c r="J283" s="40">
        <v>1960560.05</v>
      </c>
      <c r="K283" s="84"/>
    </row>
    <row r="284" spans="1:11" ht="15">
      <c r="A284" s="82">
        <v>4</v>
      </c>
      <c r="B284" s="59" t="s">
        <v>12</v>
      </c>
      <c r="C284" s="40">
        <f t="shared" si="126"/>
        <v>0</v>
      </c>
      <c r="D284" s="40"/>
      <c r="E284" s="40"/>
      <c r="F284" s="40"/>
      <c r="G284" s="40"/>
      <c r="H284" s="40"/>
      <c r="I284" s="40"/>
      <c r="J284" s="40"/>
      <c r="K284" s="83"/>
    </row>
    <row r="285" spans="1:11" ht="26.25">
      <c r="A285" s="82"/>
      <c r="B285" s="87" t="s">
        <v>66</v>
      </c>
      <c r="C285" s="44">
        <f>SUM(C286:C289)</f>
        <v>300000</v>
      </c>
      <c r="D285" s="44">
        <f>SUM(D286:D289)</f>
        <v>300000</v>
      </c>
      <c r="E285" s="44">
        <f>SUM(E286:E289)</f>
        <v>0</v>
      </c>
      <c r="F285" s="44">
        <f>SUM(F286:F289)</f>
        <v>0</v>
      </c>
      <c r="G285" s="44">
        <f>SUM(G286:G289)</f>
        <v>0</v>
      </c>
      <c r="H285" s="44">
        <f>SUM(H286:H289)</f>
        <v>0</v>
      </c>
      <c r="I285" s="44">
        <f>SUM(I286:I289)</f>
        <v>0</v>
      </c>
      <c r="J285" s="44">
        <f>SUM(J286:J289)</f>
        <v>0</v>
      </c>
      <c r="K285" s="83"/>
    </row>
    <row r="286" spans="1:11" ht="15">
      <c r="A286" s="82">
        <v>1</v>
      </c>
      <c r="B286" s="59" t="s">
        <v>9</v>
      </c>
      <c r="C286" s="40">
        <f aca="true" t="shared" si="127" ref="C286:C289">SUM(D286:J286)</f>
        <v>0</v>
      </c>
      <c r="D286" s="40"/>
      <c r="E286" s="40"/>
      <c r="F286" s="40"/>
      <c r="G286" s="40"/>
      <c r="H286" s="40"/>
      <c r="I286" s="40"/>
      <c r="J286" s="40"/>
      <c r="K286" s="83"/>
    </row>
    <row r="287" spans="1:11" ht="15">
      <c r="A287" s="82">
        <v>2</v>
      </c>
      <c r="B287" s="59" t="s">
        <v>10</v>
      </c>
      <c r="C287" s="40">
        <f t="shared" si="127"/>
        <v>0</v>
      </c>
      <c r="D287" s="40"/>
      <c r="E287" s="40"/>
      <c r="F287" s="40"/>
      <c r="G287" s="40"/>
      <c r="H287" s="40"/>
      <c r="I287" s="40"/>
      <c r="J287" s="40"/>
      <c r="K287" s="83"/>
    </row>
    <row r="288" spans="1:11" ht="15">
      <c r="A288" s="82">
        <v>3</v>
      </c>
      <c r="B288" s="59" t="s">
        <v>11</v>
      </c>
      <c r="C288" s="40">
        <f t="shared" si="127"/>
        <v>300000</v>
      </c>
      <c r="D288" s="40">
        <v>300000</v>
      </c>
      <c r="E288" s="40"/>
      <c r="F288" s="40"/>
      <c r="G288" s="40"/>
      <c r="H288" s="40"/>
      <c r="I288" s="40"/>
      <c r="J288" s="40"/>
      <c r="K288" s="83"/>
    </row>
    <row r="289" spans="1:11" ht="15">
      <c r="A289" s="82">
        <v>4</v>
      </c>
      <c r="B289" s="59" t="s">
        <v>12</v>
      </c>
      <c r="C289" s="40">
        <f t="shared" si="127"/>
        <v>0</v>
      </c>
      <c r="D289" s="40"/>
      <c r="E289" s="40"/>
      <c r="F289" s="40"/>
      <c r="G289" s="40"/>
      <c r="H289" s="40"/>
      <c r="I289" s="40"/>
      <c r="J289" s="40"/>
      <c r="K289" s="83"/>
    </row>
    <row r="290" spans="1:11" ht="70.5" customHeight="1">
      <c r="A290" s="82"/>
      <c r="B290" s="87" t="s">
        <v>67</v>
      </c>
      <c r="C290" s="44">
        <f>SUM(C291:C294)</f>
        <v>3898036.98</v>
      </c>
      <c r="D290" s="44">
        <f>SUM(D291:D294)</f>
        <v>0</v>
      </c>
      <c r="E290" s="44">
        <f>SUM(E291:E294)</f>
        <v>327336.98</v>
      </c>
      <c r="F290" s="44">
        <f>SUM(F291:F294)</f>
        <v>0</v>
      </c>
      <c r="G290" s="44">
        <f>SUM(G291:G294)</f>
        <v>0</v>
      </c>
      <c r="H290" s="44">
        <f>SUM(H291:H294)</f>
        <v>0</v>
      </c>
      <c r="I290" s="44">
        <f>SUM(I291:I294)</f>
        <v>2075700</v>
      </c>
      <c r="J290" s="44">
        <f>SUM(J291:J294)</f>
        <v>1495000</v>
      </c>
      <c r="K290" s="83"/>
    </row>
    <row r="291" spans="1:11" ht="15">
      <c r="A291" s="82">
        <v>1</v>
      </c>
      <c r="B291" s="59" t="s">
        <v>9</v>
      </c>
      <c r="C291" s="40">
        <f aca="true" t="shared" si="128" ref="C291:C294">SUM(D291:J291)</f>
        <v>0</v>
      </c>
      <c r="D291" s="40"/>
      <c r="E291" s="40"/>
      <c r="F291" s="40"/>
      <c r="G291" s="40"/>
      <c r="H291" s="40"/>
      <c r="I291" s="40"/>
      <c r="J291" s="40"/>
      <c r="K291" s="83"/>
    </row>
    <row r="292" spans="1:11" ht="15">
      <c r="A292" s="82">
        <v>2</v>
      </c>
      <c r="B292" s="59" t="s">
        <v>10</v>
      </c>
      <c r="C292" s="40">
        <f t="shared" si="128"/>
        <v>0</v>
      </c>
      <c r="D292" s="40"/>
      <c r="E292" s="40"/>
      <c r="F292" s="40"/>
      <c r="G292" s="40"/>
      <c r="H292" s="40"/>
      <c r="I292" s="40"/>
      <c r="J292" s="40"/>
      <c r="K292" s="83"/>
    </row>
    <row r="293" spans="1:11" ht="15">
      <c r="A293" s="82">
        <v>3</v>
      </c>
      <c r="B293" s="59" t="s">
        <v>11</v>
      </c>
      <c r="C293" s="40">
        <f t="shared" si="128"/>
        <v>3898036.98</v>
      </c>
      <c r="D293" s="40"/>
      <c r="E293" s="40">
        <v>327336.98</v>
      </c>
      <c r="F293" s="40"/>
      <c r="G293" s="40">
        <v>0</v>
      </c>
      <c r="H293" s="40"/>
      <c r="I293" s="40">
        <v>2075700</v>
      </c>
      <c r="J293" s="40">
        <v>1495000</v>
      </c>
      <c r="K293" s="83"/>
    </row>
    <row r="294" spans="1:11" ht="15">
      <c r="A294" s="82">
        <v>4</v>
      </c>
      <c r="B294" s="59" t="s">
        <v>12</v>
      </c>
      <c r="C294" s="40">
        <f t="shared" si="128"/>
        <v>0</v>
      </c>
      <c r="D294" s="40"/>
      <c r="E294" s="40"/>
      <c r="F294" s="40"/>
      <c r="G294" s="40"/>
      <c r="H294" s="40"/>
      <c r="I294" s="40"/>
      <c r="J294" s="40"/>
      <c r="K294" s="83"/>
    </row>
    <row r="295" spans="1:11" ht="95.25" customHeight="1">
      <c r="A295" s="82"/>
      <c r="B295" s="87" t="s">
        <v>68</v>
      </c>
      <c r="C295" s="44">
        <f>SUM(C296:C299)</f>
        <v>2925660.32</v>
      </c>
      <c r="D295" s="44">
        <f>SUM(D296:D299)</f>
        <v>0</v>
      </c>
      <c r="E295" s="44">
        <f>SUM(E296:E299)</f>
        <v>0</v>
      </c>
      <c r="F295" s="44">
        <f>SUM(F296:F299)</f>
        <v>0</v>
      </c>
      <c r="G295" s="44">
        <f>SUM(G296:G299)</f>
        <v>0</v>
      </c>
      <c r="H295" s="44">
        <f>SUM(H296:H299)</f>
        <v>2120590</v>
      </c>
      <c r="I295" s="44">
        <f>SUM(I296:I299)</f>
        <v>805070.32</v>
      </c>
      <c r="J295" s="44">
        <f>SUM(J296:J299)</f>
        <v>0</v>
      </c>
      <c r="K295" s="83"/>
    </row>
    <row r="296" spans="1:11" ht="15">
      <c r="A296" s="82">
        <v>1</v>
      </c>
      <c r="B296" s="59" t="s">
        <v>9</v>
      </c>
      <c r="C296" s="40">
        <f aca="true" t="shared" si="129" ref="C296:C299">SUM(D296:J296)</f>
        <v>0</v>
      </c>
      <c r="D296" s="40"/>
      <c r="E296" s="40"/>
      <c r="F296" s="40"/>
      <c r="G296" s="40"/>
      <c r="H296" s="40"/>
      <c r="I296" s="40"/>
      <c r="J296" s="40"/>
      <c r="K296" s="83"/>
    </row>
    <row r="297" spans="1:11" ht="15">
      <c r="A297" s="82">
        <v>2</v>
      </c>
      <c r="B297" s="59" t="s">
        <v>10</v>
      </c>
      <c r="C297" s="40">
        <f t="shared" si="129"/>
        <v>0</v>
      </c>
      <c r="D297" s="40"/>
      <c r="E297" s="40"/>
      <c r="F297" s="40"/>
      <c r="G297" s="40"/>
      <c r="H297" s="40"/>
      <c r="I297" s="40"/>
      <c r="J297" s="40"/>
      <c r="K297" s="83"/>
    </row>
    <row r="298" spans="1:11" ht="15">
      <c r="A298" s="82">
        <v>3</v>
      </c>
      <c r="B298" s="59" t="s">
        <v>11</v>
      </c>
      <c r="C298" s="40">
        <f t="shared" si="129"/>
        <v>2925660.32</v>
      </c>
      <c r="D298" s="40"/>
      <c r="E298" s="40"/>
      <c r="F298" s="40"/>
      <c r="G298" s="40">
        <v>0</v>
      </c>
      <c r="H298" s="40">
        <v>2120590</v>
      </c>
      <c r="I298" s="40">
        <v>805070.32</v>
      </c>
      <c r="J298" s="40"/>
      <c r="K298" s="83"/>
    </row>
    <row r="299" spans="1:11" ht="15">
      <c r="A299" s="82">
        <v>4</v>
      </c>
      <c r="B299" s="59" t="s">
        <v>12</v>
      </c>
      <c r="C299" s="40">
        <f t="shared" si="129"/>
        <v>0</v>
      </c>
      <c r="D299" s="40"/>
      <c r="E299" s="40"/>
      <c r="F299" s="40"/>
      <c r="G299" s="40"/>
      <c r="H299" s="40"/>
      <c r="I299" s="40"/>
      <c r="J299" s="40"/>
      <c r="K299" s="83"/>
    </row>
    <row r="300" spans="1:11" ht="77.25" customHeight="1">
      <c r="A300" s="82"/>
      <c r="B300" s="87" t="s">
        <v>69</v>
      </c>
      <c r="C300" s="44">
        <f>SUM(C301:C304)</f>
        <v>0</v>
      </c>
      <c r="D300" s="44">
        <f>SUM(D301:D304)</f>
        <v>0</v>
      </c>
      <c r="E300" s="44">
        <f>SUM(E301:E304)</f>
        <v>0</v>
      </c>
      <c r="F300" s="44">
        <f>SUM(F301:F304)</f>
        <v>0</v>
      </c>
      <c r="G300" s="44">
        <f>SUM(G301:G304)</f>
        <v>0</v>
      </c>
      <c r="H300" s="44">
        <f>SUM(H301:H304)</f>
        <v>0</v>
      </c>
      <c r="I300" s="44">
        <f>SUM(I301:I304)</f>
        <v>0</v>
      </c>
      <c r="J300" s="44">
        <f>SUM(J301:J304)</f>
        <v>0</v>
      </c>
      <c r="K300" s="83"/>
    </row>
    <row r="301" spans="1:11" ht="15">
      <c r="A301" s="82">
        <v>1</v>
      </c>
      <c r="B301" s="59" t="s">
        <v>9</v>
      </c>
      <c r="C301" s="40">
        <f aca="true" t="shared" si="130" ref="C301:C304">SUM(D301:J301)</f>
        <v>0</v>
      </c>
      <c r="D301" s="40"/>
      <c r="E301" s="40"/>
      <c r="F301" s="40"/>
      <c r="G301" s="40"/>
      <c r="H301" s="40"/>
      <c r="I301" s="40"/>
      <c r="J301" s="40"/>
      <c r="K301" s="83"/>
    </row>
    <row r="302" spans="1:11" ht="15">
      <c r="A302" s="82">
        <v>2</v>
      </c>
      <c r="B302" s="59" t="s">
        <v>10</v>
      </c>
      <c r="C302" s="40">
        <f t="shared" si="130"/>
        <v>0</v>
      </c>
      <c r="D302" s="40"/>
      <c r="E302" s="40"/>
      <c r="F302" s="40"/>
      <c r="G302" s="40"/>
      <c r="H302" s="40"/>
      <c r="I302" s="40"/>
      <c r="J302" s="40"/>
      <c r="K302" s="83"/>
    </row>
    <row r="303" spans="1:11" ht="15">
      <c r="A303" s="82">
        <v>3</v>
      </c>
      <c r="B303" s="59" t="s">
        <v>11</v>
      </c>
      <c r="C303" s="40">
        <f t="shared" si="130"/>
        <v>0</v>
      </c>
      <c r="D303" s="40"/>
      <c r="E303" s="40"/>
      <c r="F303" s="40"/>
      <c r="G303" s="40"/>
      <c r="H303" s="40"/>
      <c r="I303" s="40">
        <v>0</v>
      </c>
      <c r="J303" s="40"/>
      <c r="K303" s="83"/>
    </row>
    <row r="304" spans="1:11" ht="15">
      <c r="A304" s="82">
        <v>4</v>
      </c>
      <c r="B304" s="59" t="s">
        <v>12</v>
      </c>
      <c r="C304" s="40">
        <f t="shared" si="130"/>
        <v>0</v>
      </c>
      <c r="D304" s="40"/>
      <c r="E304" s="40"/>
      <c r="F304" s="40"/>
      <c r="G304" s="40"/>
      <c r="H304" s="40"/>
      <c r="I304" s="40"/>
      <c r="J304" s="40"/>
      <c r="K304" s="83"/>
    </row>
    <row r="305" spans="1:11" ht="77.25" customHeight="1">
      <c r="A305" s="82"/>
      <c r="B305" s="87" t="s">
        <v>70</v>
      </c>
      <c r="C305" s="44">
        <f>SUM(C306:C309)</f>
        <v>2364400</v>
      </c>
      <c r="D305" s="44">
        <f>SUM(D306:D309)</f>
        <v>0</v>
      </c>
      <c r="E305" s="44">
        <f>SUM(E306:E309)</f>
        <v>0</v>
      </c>
      <c r="F305" s="44">
        <f>SUM(F306:F309)</f>
        <v>0</v>
      </c>
      <c r="G305" s="44">
        <f>SUM(G306:G309)</f>
        <v>0</v>
      </c>
      <c r="H305" s="44">
        <f>SUM(H306:H309)</f>
        <v>0</v>
      </c>
      <c r="I305" s="44">
        <f>SUM(I306:I309)</f>
        <v>0</v>
      </c>
      <c r="J305" s="44">
        <f>SUM(J306:J309)</f>
        <v>2364400</v>
      </c>
      <c r="K305" s="83"/>
    </row>
    <row r="306" spans="1:11" ht="15">
      <c r="A306" s="82">
        <v>1</v>
      </c>
      <c r="B306" s="59" t="s">
        <v>9</v>
      </c>
      <c r="C306" s="40">
        <f aca="true" t="shared" si="131" ref="C306:C309">SUM(D306:J306)</f>
        <v>0</v>
      </c>
      <c r="D306" s="40"/>
      <c r="E306" s="40"/>
      <c r="F306" s="40"/>
      <c r="G306" s="40"/>
      <c r="H306" s="40"/>
      <c r="I306" s="40"/>
      <c r="J306" s="40"/>
      <c r="K306" s="83"/>
    </row>
    <row r="307" spans="1:11" ht="15">
      <c r="A307" s="82">
        <v>2</v>
      </c>
      <c r="B307" s="59" t="s">
        <v>10</v>
      </c>
      <c r="C307" s="40">
        <f t="shared" si="131"/>
        <v>0</v>
      </c>
      <c r="D307" s="40"/>
      <c r="E307" s="40"/>
      <c r="F307" s="40"/>
      <c r="G307" s="40"/>
      <c r="H307" s="40"/>
      <c r="I307" s="40"/>
      <c r="J307" s="40"/>
      <c r="K307" s="83"/>
    </row>
    <row r="308" spans="1:11" ht="15">
      <c r="A308" s="82">
        <v>3</v>
      </c>
      <c r="B308" s="59" t="s">
        <v>11</v>
      </c>
      <c r="C308" s="40">
        <f t="shared" si="131"/>
        <v>2364400</v>
      </c>
      <c r="D308" s="40"/>
      <c r="E308" s="40"/>
      <c r="F308" s="40"/>
      <c r="G308" s="40"/>
      <c r="H308" s="40"/>
      <c r="I308" s="40">
        <v>0</v>
      </c>
      <c r="J308" s="40">
        <v>2364400</v>
      </c>
      <c r="K308" s="83"/>
    </row>
    <row r="309" spans="1:11" ht="15">
      <c r="A309" s="82">
        <v>4</v>
      </c>
      <c r="B309" s="59" t="s">
        <v>12</v>
      </c>
      <c r="C309" s="40">
        <f t="shared" si="131"/>
        <v>0</v>
      </c>
      <c r="D309" s="40"/>
      <c r="E309" s="40"/>
      <c r="F309" s="40"/>
      <c r="G309" s="40"/>
      <c r="H309" s="40"/>
      <c r="I309" s="40"/>
      <c r="J309" s="40"/>
      <c r="K309" s="83"/>
    </row>
    <row r="311" spans="1:11" ht="99.75" customHeight="1" hidden="1">
      <c r="A311" s="3"/>
      <c r="B311" s="4"/>
      <c r="C311" s="5"/>
      <c r="D311" s="6"/>
      <c r="E311" s="6"/>
      <c r="F311" s="6"/>
      <c r="G311" s="5"/>
      <c r="H311" s="5"/>
      <c r="I311" s="31"/>
      <c r="J311" s="9" t="s">
        <v>71</v>
      </c>
      <c r="K311" s="9"/>
    </row>
    <row r="312" spans="1:11" ht="33" customHeight="1">
      <c r="A312" s="10" t="s">
        <v>72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7"/>
    </row>
    <row r="314" spans="1:11" ht="1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7"/>
    </row>
    <row r="315" spans="1:11" ht="15" customHeight="1">
      <c r="A315" s="32" t="s">
        <v>2</v>
      </c>
      <c r="B315" s="14" t="s">
        <v>3</v>
      </c>
      <c r="C315" s="33" t="s">
        <v>4</v>
      </c>
      <c r="D315" s="33"/>
      <c r="E315" s="33"/>
      <c r="F315" s="33"/>
      <c r="G315" s="33"/>
      <c r="H315" s="33"/>
      <c r="I315" s="33"/>
      <c r="J315" s="33"/>
      <c r="K315" s="14" t="s">
        <v>5</v>
      </c>
    </row>
    <row r="316" spans="1:11" ht="89.25" customHeight="1">
      <c r="A316" s="32"/>
      <c r="B316" s="14"/>
      <c r="C316" s="34" t="s">
        <v>6</v>
      </c>
      <c r="D316" s="33">
        <v>2014</v>
      </c>
      <c r="E316" s="33">
        <v>2015</v>
      </c>
      <c r="F316" s="33">
        <v>2016</v>
      </c>
      <c r="G316" s="33">
        <v>2017</v>
      </c>
      <c r="H316" s="33">
        <v>2018</v>
      </c>
      <c r="I316" s="33">
        <v>2019</v>
      </c>
      <c r="J316" s="33">
        <v>2020</v>
      </c>
      <c r="K316" s="14"/>
    </row>
    <row r="317" spans="1:11" ht="15">
      <c r="A317" s="35">
        <v>1</v>
      </c>
      <c r="B317" s="14" t="s">
        <v>7</v>
      </c>
      <c r="C317" s="34">
        <v>3</v>
      </c>
      <c r="D317" s="33">
        <v>4</v>
      </c>
      <c r="E317" s="33">
        <v>5</v>
      </c>
      <c r="F317" s="33">
        <v>6</v>
      </c>
      <c r="G317" s="33">
        <v>7</v>
      </c>
      <c r="H317" s="33">
        <v>8</v>
      </c>
      <c r="I317" s="33">
        <v>9</v>
      </c>
      <c r="J317" s="33">
        <v>10</v>
      </c>
      <c r="K317" s="33">
        <v>11</v>
      </c>
    </row>
    <row r="318" spans="1:11" ht="57.75">
      <c r="A318" s="32"/>
      <c r="B318" s="36" t="s">
        <v>14</v>
      </c>
      <c r="C318" s="50">
        <f>SUM(C319:C322)</f>
        <v>267903637.01</v>
      </c>
      <c r="D318" s="50">
        <f>SUM(D319:D322)</f>
        <v>24701154</v>
      </c>
      <c r="E318" s="50">
        <f>SUM(E319:E322)</f>
        <v>31370978</v>
      </c>
      <c r="F318" s="50">
        <f>SUM(F319:F322)</f>
        <v>29669896</v>
      </c>
      <c r="G318" s="50">
        <f>SUM(G319:G322)</f>
        <v>39195256</v>
      </c>
      <c r="H318" s="50">
        <f>SUM(H319:H322)</f>
        <v>48068093</v>
      </c>
      <c r="I318" s="50">
        <f>SUM(I319:I322)</f>
        <v>47017909</v>
      </c>
      <c r="J318" s="50">
        <f>SUM(J319:J322)</f>
        <v>47880351.01</v>
      </c>
      <c r="K318" s="38"/>
    </row>
    <row r="319" spans="1:11" ht="15">
      <c r="A319" s="32">
        <f aca="true" t="shared" si="132" ref="A319:A322">A318+1</f>
        <v>1</v>
      </c>
      <c r="B319" s="39" t="s">
        <v>9</v>
      </c>
      <c r="C319" s="40">
        <f aca="true" t="shared" si="133" ref="C319:C322">SUM(D319:J319)</f>
        <v>175490</v>
      </c>
      <c r="D319" s="40">
        <f aca="true" t="shared" si="134" ref="D319:D322">D326</f>
        <v>0</v>
      </c>
      <c r="E319" s="40">
        <f aca="true" t="shared" si="135" ref="E319:E322">E326</f>
        <v>14600</v>
      </c>
      <c r="F319" s="40">
        <f aca="true" t="shared" si="136" ref="F319:F322">F326</f>
        <v>0</v>
      </c>
      <c r="G319" s="40">
        <f aca="true" t="shared" si="137" ref="G319:G322">G326</f>
        <v>0</v>
      </c>
      <c r="H319" s="40">
        <f aca="true" t="shared" si="138" ref="H319:H322">H326</f>
        <v>0</v>
      </c>
      <c r="I319" s="40">
        <f aca="true" t="shared" si="139" ref="I319:I322">I326</f>
        <v>160890</v>
      </c>
      <c r="J319" s="40">
        <f aca="true" t="shared" si="140" ref="J319:J322">J326</f>
        <v>0</v>
      </c>
      <c r="K319" s="41"/>
    </row>
    <row r="320" spans="1:11" ht="15">
      <c r="A320" s="32">
        <f t="shared" si="132"/>
        <v>2</v>
      </c>
      <c r="B320" s="39" t="s">
        <v>10</v>
      </c>
      <c r="C320" s="40">
        <f t="shared" si="133"/>
        <v>7113100</v>
      </c>
      <c r="D320" s="40">
        <f t="shared" si="134"/>
        <v>0</v>
      </c>
      <c r="E320" s="40">
        <f t="shared" si="135"/>
        <v>400000</v>
      </c>
      <c r="F320" s="40">
        <f t="shared" si="136"/>
        <v>0</v>
      </c>
      <c r="G320" s="40">
        <f t="shared" si="137"/>
        <v>2187000</v>
      </c>
      <c r="H320" s="40">
        <f t="shared" si="138"/>
        <v>2702800</v>
      </c>
      <c r="I320" s="40">
        <f t="shared" si="139"/>
        <v>1493200</v>
      </c>
      <c r="J320" s="40">
        <f t="shared" si="140"/>
        <v>330100</v>
      </c>
      <c r="K320" s="41"/>
    </row>
    <row r="321" spans="1:11" ht="15">
      <c r="A321" s="32">
        <f t="shared" si="132"/>
        <v>3</v>
      </c>
      <c r="B321" s="39" t="s">
        <v>11</v>
      </c>
      <c r="C321" s="40">
        <f t="shared" si="133"/>
        <v>260615047.01</v>
      </c>
      <c r="D321" s="40">
        <f t="shared" si="134"/>
        <v>24701154</v>
      </c>
      <c r="E321" s="40">
        <f t="shared" si="135"/>
        <v>30956378</v>
      </c>
      <c r="F321" s="40">
        <f t="shared" si="136"/>
        <v>29669896</v>
      </c>
      <c r="G321" s="40">
        <f t="shared" si="137"/>
        <v>37008256</v>
      </c>
      <c r="H321" s="40">
        <f t="shared" si="138"/>
        <v>45365293</v>
      </c>
      <c r="I321" s="40">
        <f t="shared" si="139"/>
        <v>45363819</v>
      </c>
      <c r="J321" s="40">
        <f t="shared" si="140"/>
        <v>47550251.01</v>
      </c>
      <c r="K321" s="41"/>
    </row>
    <row r="322" spans="1:11" ht="15">
      <c r="A322" s="32">
        <f t="shared" si="132"/>
        <v>4</v>
      </c>
      <c r="B322" s="39" t="s">
        <v>12</v>
      </c>
      <c r="C322" s="40">
        <f t="shared" si="133"/>
        <v>0</v>
      </c>
      <c r="D322" s="40">
        <f t="shared" si="134"/>
        <v>0</v>
      </c>
      <c r="E322" s="40">
        <f t="shared" si="135"/>
        <v>0</v>
      </c>
      <c r="F322" s="40">
        <f t="shared" si="136"/>
        <v>0</v>
      </c>
      <c r="G322" s="40">
        <f t="shared" si="137"/>
        <v>0</v>
      </c>
      <c r="H322" s="40">
        <f t="shared" si="138"/>
        <v>0</v>
      </c>
      <c r="I322" s="40">
        <f t="shared" si="139"/>
        <v>0</v>
      </c>
      <c r="J322" s="40">
        <f t="shared" si="140"/>
        <v>0</v>
      </c>
      <c r="K322" s="41"/>
    </row>
    <row r="323" spans="1:11" ht="15">
      <c r="A323" s="32"/>
      <c r="B323" s="45"/>
      <c r="C323" s="40"/>
      <c r="D323" s="40"/>
      <c r="E323" s="40"/>
      <c r="F323" s="40"/>
      <c r="G323" s="40"/>
      <c r="H323" s="40"/>
      <c r="I323" s="40"/>
      <c r="J323" s="47"/>
      <c r="K323" s="41"/>
    </row>
    <row r="324" spans="1:11" ht="15.75" customHeight="1">
      <c r="A324" s="32"/>
      <c r="B324" s="88" t="s">
        <v>73</v>
      </c>
      <c r="C324" s="88"/>
      <c r="D324" s="88"/>
      <c r="E324" s="88"/>
      <c r="F324" s="88"/>
      <c r="G324" s="88"/>
      <c r="H324" s="88"/>
      <c r="I324" s="88"/>
      <c r="J324" s="88"/>
      <c r="K324" s="88"/>
    </row>
    <row r="325" spans="1:11" ht="29.25">
      <c r="A325" s="32"/>
      <c r="B325" s="36" t="s">
        <v>74</v>
      </c>
      <c r="C325" s="89">
        <f>SUM(C326:C329)</f>
        <v>267903637.01</v>
      </c>
      <c r="D325" s="89">
        <f>SUM(D326:D329)</f>
        <v>24701154</v>
      </c>
      <c r="E325" s="89">
        <f>SUM(E326:E329)</f>
        <v>31370978</v>
      </c>
      <c r="F325" s="89">
        <f>SUM(F326:F329)</f>
        <v>29669896</v>
      </c>
      <c r="G325" s="89">
        <f>SUM(G326:G329)</f>
        <v>39195256</v>
      </c>
      <c r="H325" s="89">
        <f>SUM(H326:H329)</f>
        <v>48068093</v>
      </c>
      <c r="I325" s="89">
        <f>SUM(I326:I329)</f>
        <v>47017909</v>
      </c>
      <c r="J325" s="89">
        <f>SUM(J326:J329)</f>
        <v>47880351.01</v>
      </c>
      <c r="K325" s="38"/>
    </row>
    <row r="326" spans="1:11" ht="15">
      <c r="A326" s="32">
        <f aca="true" t="shared" si="141" ref="A326:A329">A325+1</f>
        <v>1</v>
      </c>
      <c r="B326" s="39" t="s">
        <v>9</v>
      </c>
      <c r="C326" s="40">
        <f aca="true" t="shared" si="142" ref="C326:C329">SUM(D326:J326)</f>
        <v>175490</v>
      </c>
      <c r="D326" s="40">
        <f aca="true" t="shared" si="143" ref="D326:D329">D331+D336+D341+D346+D351+D356+D361+D366+D371</f>
        <v>0</v>
      </c>
      <c r="E326" s="40">
        <f aca="true" t="shared" si="144" ref="E326:E329">E331+E336+E341+E346+E351+E356+E361+E366+E371</f>
        <v>14600</v>
      </c>
      <c r="F326" s="40">
        <f aca="true" t="shared" si="145" ref="F326:F329">F331+F336+F341+F346+F351+F356+F361+F366+F371</f>
        <v>0</v>
      </c>
      <c r="G326" s="40">
        <f>G331+G336+G341+G346+G351+G356+G361+G366+G371</f>
        <v>0</v>
      </c>
      <c r="H326" s="40">
        <f>H331+H336+H341+H346+H351+H356+H361+H366+H371</f>
        <v>0</v>
      </c>
      <c r="I326" s="40">
        <f>I331+I336+I341+I346+I351+I356+I361+I366+I371</f>
        <v>160890</v>
      </c>
      <c r="J326" s="40">
        <f>J331+J336+J341+J346+J351+J356+J361+J366+J371</f>
        <v>0</v>
      </c>
      <c r="K326" s="41"/>
    </row>
    <row r="327" spans="1:11" ht="15">
      <c r="A327" s="32">
        <f t="shared" si="141"/>
        <v>2</v>
      </c>
      <c r="B327" s="39" t="s">
        <v>10</v>
      </c>
      <c r="C327" s="40">
        <f t="shared" si="142"/>
        <v>7113100</v>
      </c>
      <c r="D327" s="40">
        <f t="shared" si="143"/>
        <v>0</v>
      </c>
      <c r="E327" s="40">
        <f t="shared" si="144"/>
        <v>400000</v>
      </c>
      <c r="F327" s="40">
        <f t="shared" si="145"/>
        <v>0</v>
      </c>
      <c r="G327" s="40">
        <f>G332+G337+G342+G347+G352+G357+G362+G367+G372+G377+G382</f>
        <v>2187000</v>
      </c>
      <c r="H327" s="40">
        <f aca="true" t="shared" si="146" ref="H327:H329">H332+H337+H342+H347+H352+H357+H362+H367+H372+H377+H382+H387</f>
        <v>2702800</v>
      </c>
      <c r="I327" s="40">
        <f aca="true" t="shared" si="147" ref="I327:I328">I332+I337+I342+I347+I352+I357+I362+I367+I372+I377+I382+I387</f>
        <v>1493200</v>
      </c>
      <c r="J327" s="40">
        <f aca="true" t="shared" si="148" ref="J327:J328">J332+J337+J342+J347+J352+J357+J362+J367+J372+J377+J382+J387+J393</f>
        <v>330100</v>
      </c>
      <c r="K327" s="41"/>
    </row>
    <row r="328" spans="1:11" ht="15">
      <c r="A328" s="32">
        <f t="shared" si="141"/>
        <v>3</v>
      </c>
      <c r="B328" s="39" t="s">
        <v>11</v>
      </c>
      <c r="C328" s="40">
        <f t="shared" si="142"/>
        <v>260615047.01</v>
      </c>
      <c r="D328" s="40">
        <f t="shared" si="143"/>
        <v>24701154</v>
      </c>
      <c r="E328" s="40">
        <f t="shared" si="144"/>
        <v>30956378</v>
      </c>
      <c r="F328" s="40">
        <f t="shared" si="145"/>
        <v>29669896</v>
      </c>
      <c r="G328" s="40">
        <f>G333+G338+G343+G348+G353+G358+G363+G368+G373+G378</f>
        <v>37008256</v>
      </c>
      <c r="H328" s="40">
        <f t="shared" si="146"/>
        <v>45365293</v>
      </c>
      <c r="I328" s="40">
        <f t="shared" si="147"/>
        <v>45363819</v>
      </c>
      <c r="J328" s="40">
        <f t="shared" si="148"/>
        <v>47550251.01</v>
      </c>
      <c r="K328" s="47"/>
    </row>
    <row r="329" spans="1:11" ht="15">
      <c r="A329" s="32">
        <f t="shared" si="141"/>
        <v>4</v>
      </c>
      <c r="B329" s="39" t="s">
        <v>12</v>
      </c>
      <c r="C329" s="40">
        <f t="shared" si="142"/>
        <v>0</v>
      </c>
      <c r="D329" s="40">
        <f t="shared" si="143"/>
        <v>0</v>
      </c>
      <c r="E329" s="40">
        <f t="shared" si="144"/>
        <v>0</v>
      </c>
      <c r="F329" s="40">
        <f t="shared" si="145"/>
        <v>0</v>
      </c>
      <c r="G329" s="40">
        <f>G334+G339+G344+G349+G354+G359+G364+G369+G374</f>
        <v>0</v>
      </c>
      <c r="H329" s="40">
        <f t="shared" si="146"/>
        <v>0</v>
      </c>
      <c r="I329" s="40">
        <f>I334+I339+I344+I349+I354+I359+I364+I369+I374</f>
        <v>0</v>
      </c>
      <c r="J329" s="40">
        <f>J334+J339+J344+J349+J354+J359+J364+J369+J374</f>
        <v>0</v>
      </c>
      <c r="K329" s="41"/>
    </row>
    <row r="330" spans="1:11" ht="64.5">
      <c r="A330" s="32"/>
      <c r="B330" s="90" t="s">
        <v>75</v>
      </c>
      <c r="C330" s="89">
        <f>SUM(C331:C334)</f>
        <v>38466892.42</v>
      </c>
      <c r="D330" s="89">
        <f>SUM(D331:D334)</f>
        <v>3586734.42</v>
      </c>
      <c r="E330" s="89">
        <f>SUM(E331:E334)</f>
        <v>4650715</v>
      </c>
      <c r="F330" s="89">
        <f>SUM(F331:F334)</f>
        <v>4272632</v>
      </c>
      <c r="G330" s="89">
        <f>SUM(G331:G334)</f>
        <v>5699533</v>
      </c>
      <c r="H330" s="89">
        <f>SUM(H331:H334)</f>
        <v>6400202</v>
      </c>
      <c r="I330" s="89">
        <f>SUM(I331:I334)</f>
        <v>6668330</v>
      </c>
      <c r="J330" s="89">
        <f>SUM(J331:J334)</f>
        <v>7188746</v>
      </c>
      <c r="K330" s="53" t="s">
        <v>76</v>
      </c>
    </row>
    <row r="331" spans="1:11" ht="15">
      <c r="A331" s="32">
        <v>1</v>
      </c>
      <c r="B331" s="39" t="s">
        <v>9</v>
      </c>
      <c r="C331" s="40">
        <f aca="true" t="shared" si="149" ref="C331:C334">SUM(D331:J331)</f>
        <v>0</v>
      </c>
      <c r="D331" s="40"/>
      <c r="E331" s="40"/>
      <c r="F331" s="40"/>
      <c r="G331" s="40"/>
      <c r="H331" s="40"/>
      <c r="I331" s="40"/>
      <c r="J331" s="47"/>
      <c r="K331" s="41"/>
    </row>
    <row r="332" spans="1:11" ht="15">
      <c r="A332" s="32">
        <v>2</v>
      </c>
      <c r="B332" s="39" t="s">
        <v>10</v>
      </c>
      <c r="C332" s="40">
        <f t="shared" si="149"/>
        <v>0</v>
      </c>
      <c r="D332" s="40"/>
      <c r="E332" s="40"/>
      <c r="F332" s="40"/>
      <c r="G332" s="40"/>
      <c r="H332" s="40"/>
      <c r="I332" s="40"/>
      <c r="J332" s="47"/>
      <c r="K332" s="54"/>
    </row>
    <row r="333" spans="1:11" ht="15">
      <c r="A333" s="32">
        <v>3</v>
      </c>
      <c r="B333" s="39" t="s">
        <v>11</v>
      </c>
      <c r="C333" s="40">
        <f t="shared" si="149"/>
        <v>38466892.42</v>
      </c>
      <c r="D333" s="40">
        <v>3586734.42</v>
      </c>
      <c r="E333" s="40">
        <v>4650715</v>
      </c>
      <c r="F333" s="40">
        <v>4272632</v>
      </c>
      <c r="G333" s="40">
        <v>5699533</v>
      </c>
      <c r="H333" s="40">
        <v>6400202</v>
      </c>
      <c r="I333" s="40">
        <v>6668330</v>
      </c>
      <c r="J333" s="47">
        <v>7188746</v>
      </c>
      <c r="K333" s="41"/>
    </row>
    <row r="334" spans="1:11" ht="15">
      <c r="A334" s="32">
        <v>4</v>
      </c>
      <c r="B334" s="39" t="s">
        <v>12</v>
      </c>
      <c r="C334" s="40">
        <f t="shared" si="149"/>
        <v>0</v>
      </c>
      <c r="D334" s="40"/>
      <c r="E334" s="40"/>
      <c r="F334" s="40"/>
      <c r="G334" s="40"/>
      <c r="H334" s="40"/>
      <c r="I334" s="40"/>
      <c r="J334" s="47"/>
      <c r="K334" s="41"/>
    </row>
    <row r="335" spans="1:11" ht="84" customHeight="1">
      <c r="A335" s="32"/>
      <c r="B335" s="90" t="s">
        <v>77</v>
      </c>
      <c r="C335" s="89">
        <f>SUM(C336:C339)</f>
        <v>85838482.05</v>
      </c>
      <c r="D335" s="89">
        <f>SUM(D336:D339)</f>
        <v>9143854.05</v>
      </c>
      <c r="E335" s="89">
        <f>SUM(E336:E339)</f>
        <v>10352383</v>
      </c>
      <c r="F335" s="89">
        <f>SUM(F336:F339)</f>
        <v>10166544</v>
      </c>
      <c r="G335" s="89">
        <f>SUM(G336:G339)</f>
        <v>11900685</v>
      </c>
      <c r="H335" s="89">
        <f>SUM(H336:H339)</f>
        <v>13456003</v>
      </c>
      <c r="I335" s="89">
        <f>SUM(I336:I339)</f>
        <v>14966188</v>
      </c>
      <c r="J335" s="89">
        <f>SUM(J336:J339)</f>
        <v>15852825</v>
      </c>
      <c r="K335" s="53" t="s">
        <v>76</v>
      </c>
    </row>
    <row r="336" spans="1:11" ht="15">
      <c r="A336" s="32">
        <f aca="true" t="shared" si="150" ref="A336:A337">A335+1</f>
        <v>1</v>
      </c>
      <c r="B336" s="39" t="s">
        <v>9</v>
      </c>
      <c r="C336" s="40">
        <f aca="true" t="shared" si="151" ref="C336:C339">SUM(D336:J336)</f>
        <v>0</v>
      </c>
      <c r="D336" s="40"/>
      <c r="E336" s="40"/>
      <c r="F336" s="40"/>
      <c r="G336" s="40"/>
      <c r="H336" s="40"/>
      <c r="I336" s="40"/>
      <c r="J336" s="47"/>
      <c r="K336" s="41"/>
    </row>
    <row r="337" spans="1:11" ht="15">
      <c r="A337" s="32">
        <f t="shared" si="150"/>
        <v>2</v>
      </c>
      <c r="B337" s="39" t="s">
        <v>10</v>
      </c>
      <c r="C337" s="40">
        <f t="shared" si="151"/>
        <v>0</v>
      </c>
      <c r="D337" s="40"/>
      <c r="E337" s="40"/>
      <c r="F337" s="40"/>
      <c r="G337" s="40"/>
      <c r="H337" s="40"/>
      <c r="I337" s="40"/>
      <c r="J337" s="47"/>
      <c r="K337" s="41"/>
    </row>
    <row r="338" spans="1:11" ht="15">
      <c r="A338" s="32">
        <v>3</v>
      </c>
      <c r="B338" s="39" t="s">
        <v>11</v>
      </c>
      <c r="C338" s="40">
        <f t="shared" si="151"/>
        <v>85838482.05</v>
      </c>
      <c r="D338" s="40">
        <v>9143854.05</v>
      </c>
      <c r="E338" s="40">
        <v>10352383</v>
      </c>
      <c r="F338" s="40">
        <v>10166544</v>
      </c>
      <c r="G338" s="40">
        <v>11900685</v>
      </c>
      <c r="H338" s="40">
        <v>13456003</v>
      </c>
      <c r="I338" s="40">
        <v>14966188</v>
      </c>
      <c r="J338" s="47">
        <v>15852825</v>
      </c>
      <c r="K338" s="41"/>
    </row>
    <row r="339" spans="1:11" ht="15">
      <c r="A339" s="32">
        <v>4</v>
      </c>
      <c r="B339" s="39" t="s">
        <v>12</v>
      </c>
      <c r="C339" s="40">
        <f t="shared" si="151"/>
        <v>0</v>
      </c>
      <c r="D339" s="40"/>
      <c r="E339" s="40"/>
      <c r="F339" s="40"/>
      <c r="G339" s="40"/>
      <c r="H339" s="40"/>
      <c r="I339" s="40"/>
      <c r="J339" s="47"/>
      <c r="K339" s="55"/>
    </row>
    <row r="340" spans="1:11" ht="53.25" customHeight="1">
      <c r="A340" s="32"/>
      <c r="B340" s="90" t="s">
        <v>78</v>
      </c>
      <c r="C340" s="89">
        <f>SUM(C341:C344)</f>
        <v>115592530.53</v>
      </c>
      <c r="D340" s="89">
        <f>SUM(D341:D344)</f>
        <v>9002065.53</v>
      </c>
      <c r="E340" s="89">
        <f>SUM(E341:E344)</f>
        <v>10077630</v>
      </c>
      <c r="F340" s="89">
        <f>SUM(F341:F344)</f>
        <v>13130720</v>
      </c>
      <c r="G340" s="89">
        <f>SUM(G341:G344)</f>
        <v>19108038</v>
      </c>
      <c r="H340" s="89">
        <f>SUM(H341:H344)</f>
        <v>23709088</v>
      </c>
      <c r="I340" s="89">
        <f>SUM(I341:I344)</f>
        <v>19955093</v>
      </c>
      <c r="J340" s="89">
        <f>SUM(J341:J344)</f>
        <v>20609896</v>
      </c>
      <c r="K340" s="53" t="s">
        <v>76</v>
      </c>
    </row>
    <row r="341" spans="1:11" ht="15">
      <c r="A341" s="32">
        <v>1</v>
      </c>
      <c r="B341" s="39" t="s">
        <v>9</v>
      </c>
      <c r="C341" s="40">
        <f aca="true" t="shared" si="152" ref="C341:C344">SUM(D341:J341)</f>
        <v>0</v>
      </c>
      <c r="D341" s="40"/>
      <c r="E341" s="40"/>
      <c r="F341" s="40"/>
      <c r="G341" s="40"/>
      <c r="H341" s="40"/>
      <c r="I341" s="40"/>
      <c r="J341" s="47"/>
      <c r="K341" s="55"/>
    </row>
    <row r="342" spans="1:11" ht="15">
      <c r="A342" s="32">
        <v>2</v>
      </c>
      <c r="B342" s="39" t="s">
        <v>10</v>
      </c>
      <c r="C342" s="40">
        <f t="shared" si="152"/>
        <v>0</v>
      </c>
      <c r="D342" s="40"/>
      <c r="E342" s="40"/>
      <c r="F342" s="40"/>
      <c r="G342" s="40"/>
      <c r="H342" s="40"/>
      <c r="I342" s="40"/>
      <c r="J342" s="47"/>
      <c r="K342" s="55"/>
    </row>
    <row r="343" spans="1:11" ht="15">
      <c r="A343" s="32">
        <v>3</v>
      </c>
      <c r="B343" s="39" t="s">
        <v>11</v>
      </c>
      <c r="C343" s="40">
        <f t="shared" si="152"/>
        <v>115592530.53</v>
      </c>
      <c r="D343" s="40">
        <v>9002065.53</v>
      </c>
      <c r="E343" s="40">
        <v>10077630</v>
      </c>
      <c r="F343" s="40">
        <v>13130720</v>
      </c>
      <c r="G343" s="40">
        <v>19108038</v>
      </c>
      <c r="H343" s="40">
        <v>23709088</v>
      </c>
      <c r="I343" s="40">
        <v>19955093</v>
      </c>
      <c r="J343" s="47">
        <v>20609896</v>
      </c>
      <c r="K343" s="55"/>
    </row>
    <row r="344" spans="1:11" ht="15">
      <c r="A344" s="32">
        <v>4</v>
      </c>
      <c r="B344" s="39" t="s">
        <v>12</v>
      </c>
      <c r="C344" s="40">
        <f t="shared" si="152"/>
        <v>0</v>
      </c>
      <c r="D344" s="40"/>
      <c r="E344" s="40"/>
      <c r="F344" s="40"/>
      <c r="G344" s="40"/>
      <c r="H344" s="40"/>
      <c r="I344" s="40"/>
      <c r="J344" s="47"/>
      <c r="K344" s="55"/>
    </row>
    <row r="345" spans="1:11" ht="132.75" customHeight="1">
      <c r="A345" s="32"/>
      <c r="B345" s="56" t="s">
        <v>79</v>
      </c>
      <c r="C345" s="89">
        <f>SUM(C346:C349)</f>
        <v>5853409.359999999</v>
      </c>
      <c r="D345" s="89">
        <f>SUM(D346:D349)</f>
        <v>380137.35</v>
      </c>
      <c r="E345" s="89">
        <f>SUM(E346:E349)</f>
        <v>1100000</v>
      </c>
      <c r="F345" s="89">
        <f>SUM(F346:F349)</f>
        <v>1000000</v>
      </c>
      <c r="G345" s="89">
        <f>SUM(G346:G349)</f>
        <v>0</v>
      </c>
      <c r="H345" s="89">
        <f>SUM(H346:H349)</f>
        <v>1665000</v>
      </c>
      <c r="I345" s="89">
        <f>SUM(I346:I349)</f>
        <v>731488</v>
      </c>
      <c r="J345" s="89">
        <f>SUM(J346:J349)</f>
        <v>976784.01</v>
      </c>
      <c r="K345" s="53" t="s">
        <v>76</v>
      </c>
    </row>
    <row r="346" spans="1:11" ht="15">
      <c r="A346" s="32">
        <v>1</v>
      </c>
      <c r="B346" s="39" t="s">
        <v>9</v>
      </c>
      <c r="C346" s="40">
        <f aca="true" t="shared" si="153" ref="C346:C349">SUM(D346:J346)</f>
        <v>0</v>
      </c>
      <c r="D346" s="40"/>
      <c r="E346" s="40"/>
      <c r="F346" s="40"/>
      <c r="G346" s="40"/>
      <c r="H346" s="40"/>
      <c r="I346" s="40"/>
      <c r="J346" s="47"/>
      <c r="K346" s="55"/>
    </row>
    <row r="347" spans="1:11" ht="15">
      <c r="A347" s="32">
        <v>2</v>
      </c>
      <c r="B347" s="39" t="s">
        <v>10</v>
      </c>
      <c r="C347" s="40">
        <f t="shared" si="153"/>
        <v>0</v>
      </c>
      <c r="D347" s="40"/>
      <c r="E347" s="40"/>
      <c r="F347" s="40"/>
      <c r="G347" s="40"/>
      <c r="H347" s="40"/>
      <c r="I347" s="40"/>
      <c r="J347" s="47"/>
      <c r="K347" s="55"/>
    </row>
    <row r="348" spans="1:11" ht="15">
      <c r="A348" s="32">
        <v>3</v>
      </c>
      <c r="B348" s="39" t="s">
        <v>11</v>
      </c>
      <c r="C348" s="40">
        <f t="shared" si="153"/>
        <v>5853409.359999999</v>
      </c>
      <c r="D348" s="40">
        <v>380137.35</v>
      </c>
      <c r="E348" s="40">
        <v>1100000</v>
      </c>
      <c r="F348" s="40">
        <v>1000000</v>
      </c>
      <c r="G348" s="40"/>
      <c r="H348" s="40">
        <v>1665000</v>
      </c>
      <c r="I348" s="40">
        <v>731488</v>
      </c>
      <c r="J348" s="91">
        <v>976784.01</v>
      </c>
      <c r="K348" s="55"/>
    </row>
    <row r="349" spans="1:11" ht="15">
      <c r="A349" s="32">
        <v>4</v>
      </c>
      <c r="B349" s="39" t="s">
        <v>12</v>
      </c>
      <c r="C349" s="40">
        <f t="shared" si="153"/>
        <v>0</v>
      </c>
      <c r="D349" s="40"/>
      <c r="E349" s="40"/>
      <c r="F349" s="40"/>
      <c r="G349" s="40"/>
      <c r="H349" s="40"/>
      <c r="I349" s="40"/>
      <c r="J349" s="47"/>
      <c r="K349" s="55"/>
    </row>
    <row r="350" spans="1:11" ht="85.5" customHeight="1">
      <c r="A350" s="32"/>
      <c r="B350" s="92" t="s">
        <v>80</v>
      </c>
      <c r="C350" s="89">
        <f>SUM(C351:C354)</f>
        <v>457462.65</v>
      </c>
      <c r="D350" s="89">
        <f>SUM(D351:D354)</f>
        <v>309862.65</v>
      </c>
      <c r="E350" s="89">
        <f>SUM(E351:E354)</f>
        <v>0</v>
      </c>
      <c r="F350" s="89">
        <f>SUM(F351:F354)</f>
        <v>0</v>
      </c>
      <c r="G350" s="89">
        <f>SUM(G351:G354)</f>
        <v>0</v>
      </c>
      <c r="H350" s="89">
        <f>SUM(H351:H354)</f>
        <v>0</v>
      </c>
      <c r="I350" s="89">
        <f>SUM(I351:I354)</f>
        <v>147600</v>
      </c>
      <c r="J350" s="89">
        <f>SUM(J351:J354)</f>
        <v>0</v>
      </c>
      <c r="K350" s="53" t="s">
        <v>76</v>
      </c>
    </row>
    <row r="351" spans="1:11" ht="15">
      <c r="A351" s="32">
        <f aca="true" t="shared" si="154" ref="A351:A352">A350+1</f>
        <v>1</v>
      </c>
      <c r="B351" s="39" t="s">
        <v>9</v>
      </c>
      <c r="C351" s="40">
        <f aca="true" t="shared" si="155" ref="C351:C354">SUM(D351:J351)</f>
        <v>0</v>
      </c>
      <c r="D351" s="40"/>
      <c r="E351" s="40"/>
      <c r="F351" s="40"/>
      <c r="G351" s="40"/>
      <c r="H351" s="40"/>
      <c r="I351" s="40"/>
      <c r="J351" s="47"/>
      <c r="K351" s="41"/>
    </row>
    <row r="352" spans="1:11" ht="15">
      <c r="A352" s="32">
        <f t="shared" si="154"/>
        <v>2</v>
      </c>
      <c r="B352" s="39" t="s">
        <v>10</v>
      </c>
      <c r="C352" s="40">
        <f t="shared" si="155"/>
        <v>147600</v>
      </c>
      <c r="D352" s="40"/>
      <c r="E352" s="40"/>
      <c r="F352" s="40"/>
      <c r="G352" s="40"/>
      <c r="H352" s="40"/>
      <c r="I352" s="40">
        <v>147600</v>
      </c>
      <c r="J352" s="47"/>
      <c r="K352" s="41"/>
    </row>
    <row r="353" spans="1:11" ht="15">
      <c r="A353" s="32">
        <v>3</v>
      </c>
      <c r="B353" s="39" t="s">
        <v>11</v>
      </c>
      <c r="C353" s="40">
        <f t="shared" si="155"/>
        <v>309862.65</v>
      </c>
      <c r="D353" s="40">
        <v>309862.65</v>
      </c>
      <c r="E353" s="40"/>
      <c r="F353" s="40"/>
      <c r="G353" s="40"/>
      <c r="H353" s="40">
        <v>0</v>
      </c>
      <c r="I353" s="40"/>
      <c r="J353" s="47"/>
      <c r="K353" s="41"/>
    </row>
    <row r="354" spans="1:11" ht="15">
      <c r="A354" s="32">
        <v>4</v>
      </c>
      <c r="B354" s="39" t="s">
        <v>12</v>
      </c>
      <c r="C354" s="40">
        <f t="shared" si="155"/>
        <v>0</v>
      </c>
      <c r="D354" s="40"/>
      <c r="E354" s="40"/>
      <c r="F354" s="40"/>
      <c r="G354" s="40"/>
      <c r="H354" s="40"/>
      <c r="I354" s="40"/>
      <c r="J354" s="47"/>
      <c r="K354" s="41"/>
    </row>
    <row r="355" spans="1:11" ht="216.75" customHeight="1">
      <c r="A355" s="32"/>
      <c r="B355" s="93" t="s">
        <v>81</v>
      </c>
      <c r="C355" s="89">
        <f>SUM(C356:C359)</f>
        <v>1370610</v>
      </c>
      <c r="D355" s="89">
        <f>SUM(D356:D359)</f>
        <v>175000</v>
      </c>
      <c r="E355" s="89">
        <f>SUM(E356:E359)</f>
        <v>209900</v>
      </c>
      <c r="F355" s="89">
        <f>SUM(F356:F359)</f>
        <v>0</v>
      </c>
      <c r="G355" s="89">
        <f>SUM(G356:G359)</f>
        <v>80000</v>
      </c>
      <c r="H355" s="89">
        <f>SUM(H356:H359)</f>
        <v>0</v>
      </c>
      <c r="I355" s="89">
        <f>SUM(I356:I359)</f>
        <v>363610</v>
      </c>
      <c r="J355" s="89">
        <f>SUM(J356:J359)</f>
        <v>542100</v>
      </c>
      <c r="K355" s="53" t="s">
        <v>76</v>
      </c>
    </row>
    <row r="356" spans="1:11" ht="15">
      <c r="A356" s="32">
        <v>1</v>
      </c>
      <c r="B356" s="39" t="s">
        <v>9</v>
      </c>
      <c r="C356" s="40">
        <f aca="true" t="shared" si="156" ref="C356:C359">SUM(D356:J356)</f>
        <v>160890</v>
      </c>
      <c r="D356" s="40"/>
      <c r="E356" s="40"/>
      <c r="F356" s="40"/>
      <c r="G356" s="40"/>
      <c r="H356" s="40"/>
      <c r="I356" s="40">
        <v>160890</v>
      </c>
      <c r="J356" s="47"/>
      <c r="K356" s="55"/>
    </row>
    <row r="357" spans="1:11" ht="15">
      <c r="A357" s="32">
        <v>2</v>
      </c>
      <c r="B357" s="39" t="s">
        <v>10</v>
      </c>
      <c r="C357" s="40">
        <f t="shared" si="156"/>
        <v>452100</v>
      </c>
      <c r="D357" s="40"/>
      <c r="E357" s="40"/>
      <c r="F357" s="40"/>
      <c r="G357" s="40">
        <v>80000</v>
      </c>
      <c r="H357" s="40"/>
      <c r="I357" s="40">
        <v>130000</v>
      </c>
      <c r="J357" s="47">
        <v>242100</v>
      </c>
      <c r="K357" s="55"/>
    </row>
    <row r="358" spans="1:11" ht="15">
      <c r="A358" s="32">
        <v>3</v>
      </c>
      <c r="B358" s="39" t="s">
        <v>11</v>
      </c>
      <c r="C358" s="40">
        <f t="shared" si="156"/>
        <v>757620</v>
      </c>
      <c r="D358" s="40">
        <v>175000</v>
      </c>
      <c r="E358" s="40">
        <v>209900</v>
      </c>
      <c r="F358" s="40"/>
      <c r="G358" s="40">
        <v>0</v>
      </c>
      <c r="H358" s="40">
        <v>0</v>
      </c>
      <c r="I358" s="40">
        <v>72720</v>
      </c>
      <c r="J358" s="47">
        <v>300000</v>
      </c>
      <c r="K358" s="55"/>
    </row>
    <row r="359" spans="1:11" ht="15">
      <c r="A359" s="32">
        <v>4</v>
      </c>
      <c r="B359" s="39" t="s">
        <v>12</v>
      </c>
      <c r="C359" s="40">
        <f t="shared" si="156"/>
        <v>0</v>
      </c>
      <c r="D359" s="40"/>
      <c r="E359" s="40"/>
      <c r="F359" s="40"/>
      <c r="G359" s="40"/>
      <c r="H359" s="40"/>
      <c r="I359" s="40"/>
      <c r="J359" s="47"/>
      <c r="K359" s="55"/>
    </row>
    <row r="360" spans="2:11" ht="60.75" customHeight="1">
      <c r="B360" s="94" t="s">
        <v>82</v>
      </c>
      <c r="C360" s="95">
        <f>SUM(C361:C364)</f>
        <v>13339250</v>
      </c>
      <c r="D360" s="95">
        <f>SUM(D361:D364)</f>
        <v>2103500</v>
      </c>
      <c r="E360" s="96">
        <f>SUM(E361:E364)</f>
        <v>4565750</v>
      </c>
      <c r="F360" s="96">
        <f>SUM(F361:F364)</f>
        <v>1100000</v>
      </c>
      <c r="G360" s="96">
        <f>SUM(G361:G364)</f>
        <v>0</v>
      </c>
      <c r="H360" s="96">
        <f>SUM(H361:H364)</f>
        <v>0</v>
      </c>
      <c r="I360" s="96">
        <f>SUM(I361:I364)</f>
        <v>2970000</v>
      </c>
      <c r="J360" s="96">
        <f>SUM(J361:J364)</f>
        <v>2600000</v>
      </c>
      <c r="K360" s="97">
        <f>K361+K362+K363+K364</f>
        <v>0</v>
      </c>
    </row>
    <row r="361" spans="1:11" ht="15">
      <c r="A361" s="32">
        <v>1</v>
      </c>
      <c r="B361" s="39" t="s">
        <v>9</v>
      </c>
      <c r="C361" s="40">
        <f aca="true" t="shared" si="157" ref="C361:C364">SUM(D361:J361)</f>
        <v>0</v>
      </c>
      <c r="D361" s="40"/>
      <c r="E361" s="40"/>
      <c r="F361" s="40"/>
      <c r="G361" s="40"/>
      <c r="H361" s="40"/>
      <c r="I361" s="40"/>
      <c r="J361" s="47"/>
      <c r="K361" s="55"/>
    </row>
    <row r="362" spans="1:11" ht="15">
      <c r="A362" s="32">
        <v>2</v>
      </c>
      <c r="B362" s="39" t="s">
        <v>10</v>
      </c>
      <c r="C362" s="40">
        <f t="shared" si="157"/>
        <v>0</v>
      </c>
      <c r="D362" s="40"/>
      <c r="E362" s="40"/>
      <c r="F362" s="40"/>
      <c r="G362" s="40"/>
      <c r="H362" s="40"/>
      <c r="I362" s="40"/>
      <c r="J362" s="47"/>
      <c r="K362" s="55"/>
    </row>
    <row r="363" spans="1:11" ht="15">
      <c r="A363" s="32">
        <v>3</v>
      </c>
      <c r="B363" s="39" t="s">
        <v>11</v>
      </c>
      <c r="C363" s="40">
        <f t="shared" si="157"/>
        <v>13339250</v>
      </c>
      <c r="D363" s="40">
        <v>2103500</v>
      </c>
      <c r="E363" s="40">
        <v>4565750</v>
      </c>
      <c r="F363" s="40">
        <v>1100000</v>
      </c>
      <c r="G363" s="40">
        <v>0</v>
      </c>
      <c r="H363" s="40"/>
      <c r="I363" s="40">
        <v>2970000</v>
      </c>
      <c r="J363" s="47">
        <v>2600000</v>
      </c>
      <c r="K363" s="55"/>
    </row>
    <row r="364" spans="1:11" ht="15">
      <c r="A364" s="32">
        <v>4</v>
      </c>
      <c r="B364" s="39" t="s">
        <v>12</v>
      </c>
      <c r="C364" s="40">
        <f t="shared" si="157"/>
        <v>0</v>
      </c>
      <c r="D364" s="40"/>
      <c r="E364" s="40"/>
      <c r="F364" s="40"/>
      <c r="G364" s="40"/>
      <c r="H364" s="40"/>
      <c r="I364" s="40"/>
      <c r="J364" s="47"/>
      <c r="K364" s="55"/>
    </row>
    <row r="365" spans="2:11" ht="78" customHeight="1">
      <c r="B365" s="94" t="s">
        <v>83</v>
      </c>
      <c r="C365" s="95">
        <f>SUM(C366:C369)</f>
        <v>14600</v>
      </c>
      <c r="D365" s="95">
        <f>SUM(D366:D369)</f>
        <v>0</v>
      </c>
      <c r="E365" s="96">
        <f>SUM(E366:E369)</f>
        <v>14600</v>
      </c>
      <c r="F365" s="96">
        <f>SUM(F366:F369)</f>
        <v>0</v>
      </c>
      <c r="G365" s="96">
        <f>SUM(G366:G369)</f>
        <v>0</v>
      </c>
      <c r="H365" s="96">
        <f>SUM(H366:H369)</f>
        <v>0</v>
      </c>
      <c r="I365" s="96">
        <f>SUM(I366:I369)</f>
        <v>0</v>
      </c>
      <c r="J365" s="96">
        <f>SUM(J366:J369)</f>
        <v>0</v>
      </c>
      <c r="K365" s="97">
        <f>K366+K367+K368+K369</f>
        <v>0</v>
      </c>
    </row>
    <row r="366" spans="1:11" ht="15">
      <c r="A366" s="32">
        <v>1</v>
      </c>
      <c r="B366" s="39" t="s">
        <v>9</v>
      </c>
      <c r="C366" s="40">
        <f aca="true" t="shared" si="158" ref="C366:C369">SUM(D366:J366)</f>
        <v>14600</v>
      </c>
      <c r="D366" s="40"/>
      <c r="E366" s="40">
        <v>14600</v>
      </c>
      <c r="F366" s="40"/>
      <c r="G366" s="40"/>
      <c r="H366" s="40"/>
      <c r="I366" s="40"/>
      <c r="J366" s="47"/>
      <c r="K366" s="55"/>
    </row>
    <row r="367" spans="1:11" ht="15">
      <c r="A367" s="32">
        <v>2</v>
      </c>
      <c r="B367" s="39" t="s">
        <v>10</v>
      </c>
      <c r="C367" s="40">
        <f t="shared" si="158"/>
        <v>0</v>
      </c>
      <c r="D367" s="40"/>
      <c r="E367" s="40"/>
      <c r="F367" s="40"/>
      <c r="G367" s="40"/>
      <c r="H367" s="40"/>
      <c r="I367" s="40"/>
      <c r="J367" s="47"/>
      <c r="K367" s="55"/>
    </row>
    <row r="368" spans="1:11" ht="15">
      <c r="A368" s="32">
        <v>3</v>
      </c>
      <c r="B368" s="39" t="s">
        <v>11</v>
      </c>
      <c r="C368" s="40">
        <f t="shared" si="158"/>
        <v>0</v>
      </c>
      <c r="D368" s="40"/>
      <c r="E368" s="40"/>
      <c r="F368" s="40"/>
      <c r="G368" s="40"/>
      <c r="H368" s="40"/>
      <c r="I368" s="40"/>
      <c r="J368" s="47"/>
      <c r="K368" s="55"/>
    </row>
    <row r="369" spans="1:11" ht="15">
      <c r="A369" s="32">
        <v>4</v>
      </c>
      <c r="B369" s="39" t="s">
        <v>12</v>
      </c>
      <c r="C369" s="40">
        <f t="shared" si="158"/>
        <v>0</v>
      </c>
      <c r="D369" s="40"/>
      <c r="E369" s="40"/>
      <c r="F369" s="40"/>
      <c r="G369" s="40"/>
      <c r="H369" s="40"/>
      <c r="I369" s="40"/>
      <c r="J369" s="47"/>
      <c r="K369" s="55"/>
    </row>
    <row r="370" spans="2:11" ht="66.75" customHeight="1">
      <c r="B370" s="94" t="s">
        <v>84</v>
      </c>
      <c r="C370" s="95">
        <f>SUM(C371:C374)</f>
        <v>400000</v>
      </c>
      <c r="D370" s="95">
        <f>SUM(D371:D374)</f>
        <v>0</v>
      </c>
      <c r="E370" s="96">
        <f>SUM(E371:E374)</f>
        <v>400000</v>
      </c>
      <c r="F370" s="96">
        <f>SUM(F371:F374)</f>
        <v>0</v>
      </c>
      <c r="G370" s="96">
        <f>SUM(G371:G374)</f>
        <v>0</v>
      </c>
      <c r="H370" s="96">
        <f>SUM(H371:H374)</f>
        <v>0</v>
      </c>
      <c r="I370" s="96">
        <f>SUM(I371:I374)</f>
        <v>0</v>
      </c>
      <c r="J370" s="96">
        <f>SUM(J371:J374)</f>
        <v>0</v>
      </c>
      <c r="K370" s="97">
        <f>K371+K372+K373+K374</f>
        <v>0</v>
      </c>
    </row>
    <row r="371" spans="1:11" ht="15">
      <c r="A371" s="32">
        <v>1</v>
      </c>
      <c r="B371" s="39" t="s">
        <v>9</v>
      </c>
      <c r="C371" s="40">
        <f aca="true" t="shared" si="159" ref="C371:C374">SUM(D371:J371)</f>
        <v>0</v>
      </c>
      <c r="D371" s="40"/>
      <c r="E371" s="40"/>
      <c r="F371" s="40"/>
      <c r="G371" s="40"/>
      <c r="H371" s="40"/>
      <c r="I371" s="40"/>
      <c r="J371" s="47"/>
      <c r="K371" s="55"/>
    </row>
    <row r="372" spans="1:11" ht="15">
      <c r="A372" s="32">
        <v>2</v>
      </c>
      <c r="B372" s="39" t="s">
        <v>10</v>
      </c>
      <c r="C372" s="40">
        <f t="shared" si="159"/>
        <v>400000</v>
      </c>
      <c r="D372" s="40"/>
      <c r="E372" s="40">
        <v>400000</v>
      </c>
      <c r="F372" s="40"/>
      <c r="G372" s="40"/>
      <c r="H372" s="40"/>
      <c r="I372" s="40"/>
      <c r="J372" s="47"/>
      <c r="K372" s="55"/>
    </row>
    <row r="373" spans="1:11" ht="15">
      <c r="A373" s="32">
        <v>3</v>
      </c>
      <c r="B373" s="39" t="s">
        <v>11</v>
      </c>
      <c r="C373" s="40">
        <f t="shared" si="159"/>
        <v>0</v>
      </c>
      <c r="D373" s="40"/>
      <c r="E373" s="40"/>
      <c r="F373" s="40"/>
      <c r="G373" s="40"/>
      <c r="H373" s="40"/>
      <c r="I373" s="40"/>
      <c r="J373" s="47"/>
      <c r="K373" s="55"/>
    </row>
    <row r="374" spans="1:11" ht="15">
      <c r="A374" s="32">
        <v>4</v>
      </c>
      <c r="B374" s="39" t="s">
        <v>12</v>
      </c>
      <c r="C374" s="40">
        <f t="shared" si="159"/>
        <v>0</v>
      </c>
      <c r="D374" s="40"/>
      <c r="E374" s="40"/>
      <c r="F374" s="40"/>
      <c r="G374" s="40"/>
      <c r="H374" s="40"/>
      <c r="I374" s="40"/>
      <c r="J374" s="47"/>
      <c r="K374" s="55"/>
    </row>
    <row r="375" spans="2:11" ht="36" customHeight="1">
      <c r="B375" s="94" t="s">
        <v>85</v>
      </c>
      <c r="C375" s="95">
        <f>SUM(C376:C379)</f>
        <v>350000</v>
      </c>
      <c r="D375" s="95">
        <f>SUM(D376:D379)</f>
        <v>0</v>
      </c>
      <c r="E375" s="96">
        <f>SUM(E376:E379)</f>
        <v>0</v>
      </c>
      <c r="F375" s="96">
        <f>SUM(F376:F379)</f>
        <v>0</v>
      </c>
      <c r="G375" s="96">
        <f>SUM(G376:G379)</f>
        <v>300000</v>
      </c>
      <c r="H375" s="96">
        <f>SUM(H376:H379)</f>
        <v>50000</v>
      </c>
      <c r="I375" s="96">
        <f>SUM(I376:I379)</f>
        <v>0</v>
      </c>
      <c r="J375" s="96">
        <f>SUM(J376:J379)</f>
        <v>0</v>
      </c>
      <c r="K375" s="97">
        <f>K376+K377+K378+K379</f>
        <v>0</v>
      </c>
    </row>
    <row r="376" spans="1:11" ht="15">
      <c r="A376" s="32">
        <v>1</v>
      </c>
      <c r="B376" s="39" t="s">
        <v>9</v>
      </c>
      <c r="C376" s="40">
        <f aca="true" t="shared" si="160" ref="C376:C379">SUM(D376:J376)</f>
        <v>0</v>
      </c>
      <c r="D376" s="40"/>
      <c r="E376" s="40"/>
      <c r="F376" s="40"/>
      <c r="G376" s="40"/>
      <c r="H376" s="40"/>
      <c r="I376" s="40"/>
      <c r="J376" s="47"/>
      <c r="K376" s="55"/>
    </row>
    <row r="377" spans="1:11" ht="15">
      <c r="A377" s="32">
        <v>2</v>
      </c>
      <c r="B377" s="39" t="s">
        <v>10</v>
      </c>
      <c r="C377" s="40">
        <f t="shared" si="160"/>
        <v>0</v>
      </c>
      <c r="D377" s="40"/>
      <c r="E377" s="40"/>
      <c r="F377" s="40"/>
      <c r="G377" s="40"/>
      <c r="H377" s="40"/>
      <c r="I377" s="40"/>
      <c r="J377" s="47"/>
      <c r="K377" s="55"/>
    </row>
    <row r="378" spans="1:11" ht="15">
      <c r="A378" s="32">
        <v>3</v>
      </c>
      <c r="B378" s="39" t="s">
        <v>11</v>
      </c>
      <c r="C378" s="40">
        <f t="shared" si="160"/>
        <v>350000</v>
      </c>
      <c r="D378" s="40"/>
      <c r="E378" s="40"/>
      <c r="F378" s="40"/>
      <c r="G378" s="40">
        <v>300000</v>
      </c>
      <c r="H378" s="40">
        <v>50000</v>
      </c>
      <c r="I378" s="40"/>
      <c r="J378" s="47"/>
      <c r="K378" s="55"/>
    </row>
    <row r="379" spans="1:11" ht="15">
      <c r="A379" s="32">
        <v>4</v>
      </c>
      <c r="B379" s="39" t="s">
        <v>12</v>
      </c>
      <c r="C379" s="40">
        <f t="shared" si="160"/>
        <v>0</v>
      </c>
      <c r="D379" s="40"/>
      <c r="E379" s="40"/>
      <c r="F379" s="40"/>
      <c r="G379" s="40"/>
      <c r="H379" s="40"/>
      <c r="I379" s="40"/>
      <c r="J379" s="47"/>
      <c r="K379" s="55"/>
    </row>
    <row r="380" spans="2:11" ht="126" customHeight="1">
      <c r="B380" s="94" t="s">
        <v>86</v>
      </c>
      <c r="C380" s="95">
        <f>SUM(C381:C384)</f>
        <v>6025400</v>
      </c>
      <c r="D380" s="95">
        <f>SUM(D381:D384)</f>
        <v>0</v>
      </c>
      <c r="E380" s="96">
        <f>SUM(E381:E384)</f>
        <v>0</v>
      </c>
      <c r="F380" s="96">
        <f>SUM(F381:F384)</f>
        <v>0</v>
      </c>
      <c r="G380" s="96">
        <f>SUM(G381:G384)</f>
        <v>2107000</v>
      </c>
      <c r="H380" s="96">
        <f>SUM(H381:H384)</f>
        <v>2702800</v>
      </c>
      <c r="I380" s="96">
        <f>SUM(I381:I384)</f>
        <v>1215600</v>
      </c>
      <c r="J380" s="96">
        <f>SUM(J381:J384)</f>
        <v>0</v>
      </c>
      <c r="K380" s="97">
        <f>K381+K382+K383+K384</f>
        <v>0</v>
      </c>
    </row>
    <row r="381" spans="1:11" ht="15">
      <c r="A381" s="32">
        <v>1</v>
      </c>
      <c r="B381" s="39" t="s">
        <v>9</v>
      </c>
      <c r="C381" s="40">
        <f aca="true" t="shared" si="161" ref="C381:C384">SUM(D381:J381)</f>
        <v>0</v>
      </c>
      <c r="D381" s="40"/>
      <c r="E381" s="40"/>
      <c r="F381" s="40"/>
      <c r="G381" s="40"/>
      <c r="H381" s="40"/>
      <c r="I381" s="40"/>
      <c r="J381" s="47"/>
      <c r="K381" s="55"/>
    </row>
    <row r="382" spans="1:11" ht="15">
      <c r="A382" s="32">
        <v>2</v>
      </c>
      <c r="B382" s="39" t="s">
        <v>10</v>
      </c>
      <c r="C382" s="40">
        <f t="shared" si="161"/>
        <v>6025400</v>
      </c>
      <c r="D382" s="40"/>
      <c r="E382" s="40"/>
      <c r="F382" s="40"/>
      <c r="G382" s="40">
        <v>2107000</v>
      </c>
      <c r="H382" s="40">
        <v>2702800</v>
      </c>
      <c r="I382" s="40">
        <v>1215600</v>
      </c>
      <c r="J382" s="47"/>
      <c r="K382" s="55"/>
    </row>
    <row r="383" spans="1:11" ht="15">
      <c r="A383" s="32">
        <v>3</v>
      </c>
      <c r="B383" s="39" t="s">
        <v>11</v>
      </c>
      <c r="C383" s="40">
        <f t="shared" si="161"/>
        <v>0</v>
      </c>
      <c r="D383" s="40"/>
      <c r="E383" s="40"/>
      <c r="F383" s="40"/>
      <c r="G383" s="40"/>
      <c r="H383" s="40"/>
      <c r="I383" s="40"/>
      <c r="J383" s="47"/>
      <c r="K383" s="55"/>
    </row>
    <row r="384" spans="1:11" ht="15">
      <c r="A384" s="32">
        <v>4</v>
      </c>
      <c r="B384" s="39" t="s">
        <v>12</v>
      </c>
      <c r="C384" s="40">
        <f t="shared" si="161"/>
        <v>0</v>
      </c>
      <c r="D384" s="40"/>
      <c r="E384" s="40"/>
      <c r="F384" s="40"/>
      <c r="G384" s="40"/>
      <c r="H384" s="40"/>
      <c r="I384" s="40"/>
      <c r="J384" s="47"/>
      <c r="K384" s="55"/>
    </row>
    <row r="385" spans="2:11" ht="69" customHeight="1">
      <c r="B385" s="94" t="s">
        <v>87</v>
      </c>
      <c r="C385" s="95">
        <f>SUM(C386:C389)</f>
        <v>85000</v>
      </c>
      <c r="D385" s="95">
        <f>SUM(D386:D389)</f>
        <v>0</v>
      </c>
      <c r="E385" s="96">
        <f>SUM(E386:E389)</f>
        <v>0</v>
      </c>
      <c r="F385" s="96">
        <f>SUM(F386:F389)</f>
        <v>0</v>
      </c>
      <c r="G385" s="96">
        <f>SUM(G386:G389)</f>
        <v>0</v>
      </c>
      <c r="H385" s="96">
        <f>SUM(H386:H389)</f>
        <v>85000</v>
      </c>
      <c r="I385" s="96">
        <f>SUM(I386:I389)</f>
        <v>0</v>
      </c>
      <c r="J385" s="96">
        <f>SUM(J386:J389)</f>
        <v>0</v>
      </c>
      <c r="K385" s="97">
        <f>K386+K387+K388+K389</f>
        <v>0</v>
      </c>
    </row>
    <row r="386" spans="1:11" ht="15">
      <c r="A386" s="32">
        <v>1</v>
      </c>
      <c r="B386" s="39" t="s">
        <v>9</v>
      </c>
      <c r="C386" s="40">
        <f aca="true" t="shared" si="162" ref="C386:C389">SUM(D386:J386)</f>
        <v>0</v>
      </c>
      <c r="D386" s="40"/>
      <c r="E386" s="40"/>
      <c r="F386" s="40"/>
      <c r="G386" s="40"/>
      <c r="H386" s="40"/>
      <c r="I386" s="40"/>
      <c r="J386" s="47"/>
      <c r="K386" s="55"/>
    </row>
    <row r="387" spans="1:11" ht="15">
      <c r="A387" s="32">
        <v>2</v>
      </c>
      <c r="B387" s="39" t="s">
        <v>10</v>
      </c>
      <c r="C387" s="40">
        <f t="shared" si="162"/>
        <v>0</v>
      </c>
      <c r="D387" s="40"/>
      <c r="E387" s="40"/>
      <c r="F387" s="40"/>
      <c r="G387" s="40"/>
      <c r="H387" s="40"/>
      <c r="I387" s="40"/>
      <c r="J387" s="47"/>
      <c r="K387" s="55"/>
    </row>
    <row r="388" spans="1:11" ht="15">
      <c r="A388" s="32">
        <v>3</v>
      </c>
      <c r="B388" s="39" t="s">
        <v>11</v>
      </c>
      <c r="C388" s="40">
        <f t="shared" si="162"/>
        <v>85000</v>
      </c>
      <c r="D388" s="40"/>
      <c r="E388" s="40"/>
      <c r="F388" s="40"/>
      <c r="G388" s="40"/>
      <c r="H388" s="40">
        <v>85000</v>
      </c>
      <c r="I388" s="40"/>
      <c r="J388" s="47"/>
      <c r="K388" s="55"/>
    </row>
    <row r="389" spans="1:11" ht="15">
      <c r="A389" s="32">
        <v>4</v>
      </c>
      <c r="B389" s="39" t="s">
        <v>12</v>
      </c>
      <c r="C389" s="40">
        <f t="shared" si="162"/>
        <v>0</v>
      </c>
      <c r="D389" s="40"/>
      <c r="E389" s="40"/>
      <c r="F389" s="40"/>
      <c r="G389" s="40"/>
      <c r="H389" s="40"/>
      <c r="I389" s="40"/>
      <c r="J389" s="47"/>
      <c r="K389" s="55"/>
    </row>
    <row r="390" spans="1:11" ht="106.5" customHeight="1" hidden="1">
      <c r="A390" s="63"/>
      <c r="B390" s="64"/>
      <c r="C390" s="98"/>
      <c r="D390" s="98"/>
      <c r="E390" s="98"/>
      <c r="F390" s="98"/>
      <c r="G390" s="98"/>
      <c r="H390" s="98"/>
      <c r="I390" s="31"/>
      <c r="J390" s="99" t="s">
        <v>88</v>
      </c>
      <c r="K390" s="99"/>
    </row>
    <row r="391" spans="2:11" ht="79.5" customHeight="1">
      <c r="B391" s="94" t="s">
        <v>89</v>
      </c>
      <c r="C391" s="95">
        <f>SUM(C392:C395)</f>
        <v>110000</v>
      </c>
      <c r="D391" s="95">
        <f>SUM(D392:D395)</f>
        <v>0</v>
      </c>
      <c r="E391" s="96">
        <f>SUM(E392:E395)</f>
        <v>0</v>
      </c>
      <c r="F391" s="96">
        <f>SUM(F392:F395)</f>
        <v>0</v>
      </c>
      <c r="G391" s="96">
        <f>SUM(G392:G395)</f>
        <v>0</v>
      </c>
      <c r="H391" s="96">
        <f>SUM(H392:H395)</f>
        <v>0</v>
      </c>
      <c r="I391" s="96">
        <f>SUM(I392:I395)</f>
        <v>0</v>
      </c>
      <c r="J391" s="96">
        <f>SUM(J392:J395)</f>
        <v>110000</v>
      </c>
      <c r="K391" s="97">
        <f>K392+K393+K394+K395</f>
        <v>0</v>
      </c>
    </row>
    <row r="392" spans="1:11" ht="15">
      <c r="A392" s="32">
        <v>1</v>
      </c>
      <c r="B392" s="39" t="s">
        <v>9</v>
      </c>
      <c r="C392" s="40">
        <f aca="true" t="shared" si="163" ref="C392:C395">SUM(D392:J392)</f>
        <v>0</v>
      </c>
      <c r="D392" s="40"/>
      <c r="E392" s="40"/>
      <c r="F392" s="40"/>
      <c r="G392" s="40"/>
      <c r="H392" s="40"/>
      <c r="I392" s="40"/>
      <c r="J392" s="47"/>
      <c r="K392" s="55"/>
    </row>
    <row r="393" spans="1:11" ht="15">
      <c r="A393" s="32">
        <v>2</v>
      </c>
      <c r="B393" s="39" t="s">
        <v>10</v>
      </c>
      <c r="C393" s="40">
        <f t="shared" si="163"/>
        <v>88000</v>
      </c>
      <c r="D393" s="40"/>
      <c r="E393" s="40"/>
      <c r="F393" s="40"/>
      <c r="G393" s="40"/>
      <c r="H393" s="40"/>
      <c r="I393" s="40"/>
      <c r="J393" s="47">
        <v>88000</v>
      </c>
      <c r="K393" s="55"/>
    </row>
    <row r="394" spans="1:11" ht="15">
      <c r="A394" s="32">
        <v>3</v>
      </c>
      <c r="B394" s="39" t="s">
        <v>11</v>
      </c>
      <c r="C394" s="40">
        <f t="shared" si="163"/>
        <v>22000</v>
      </c>
      <c r="D394" s="40"/>
      <c r="E394" s="40"/>
      <c r="F394" s="40"/>
      <c r="G394" s="40"/>
      <c r="H394" s="40"/>
      <c r="I394" s="40"/>
      <c r="J394" s="47">
        <v>22000</v>
      </c>
      <c r="K394" s="55"/>
    </row>
    <row r="395" spans="1:11" ht="15">
      <c r="A395" s="32">
        <v>4</v>
      </c>
      <c r="B395" s="39" t="s">
        <v>12</v>
      </c>
      <c r="C395" s="40">
        <f t="shared" si="163"/>
        <v>0</v>
      </c>
      <c r="D395" s="40"/>
      <c r="E395" s="40"/>
      <c r="F395" s="40"/>
      <c r="G395" s="40"/>
      <c r="H395" s="40"/>
      <c r="I395" s="40"/>
      <c r="J395" s="47"/>
      <c r="K395" s="55"/>
    </row>
    <row r="396" spans="1:11" ht="42" customHeight="1">
      <c r="A396" s="10" t="s">
        <v>90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" customHeight="1">
      <c r="A397" s="32" t="s">
        <v>2</v>
      </c>
      <c r="B397" s="14" t="s">
        <v>3</v>
      </c>
      <c r="C397" s="33" t="s">
        <v>4</v>
      </c>
      <c r="D397" s="33"/>
      <c r="E397" s="33"/>
      <c r="F397" s="33"/>
      <c r="G397" s="33"/>
      <c r="H397" s="33"/>
      <c r="I397" s="33"/>
      <c r="J397" s="33"/>
      <c r="K397" s="14" t="s">
        <v>5</v>
      </c>
    </row>
    <row r="398" spans="1:11" ht="96" customHeight="1">
      <c r="A398" s="32"/>
      <c r="B398" s="14"/>
      <c r="C398" s="34" t="s">
        <v>6</v>
      </c>
      <c r="D398" s="33">
        <v>2014</v>
      </c>
      <c r="E398" s="33">
        <v>2015</v>
      </c>
      <c r="F398" s="33">
        <v>2016</v>
      </c>
      <c r="G398" s="33">
        <v>2017</v>
      </c>
      <c r="H398" s="33">
        <v>2018</v>
      </c>
      <c r="I398" s="33">
        <v>2019</v>
      </c>
      <c r="J398" s="33">
        <v>2020</v>
      </c>
      <c r="K398" s="14"/>
    </row>
    <row r="399" spans="1:11" ht="15">
      <c r="A399" s="35">
        <v>1</v>
      </c>
      <c r="B399" s="14" t="s">
        <v>7</v>
      </c>
      <c r="C399" s="34">
        <v>3</v>
      </c>
      <c r="D399" s="33">
        <v>4</v>
      </c>
      <c r="E399" s="33">
        <v>5</v>
      </c>
      <c r="F399" s="33">
        <v>6</v>
      </c>
      <c r="G399" s="33">
        <v>7</v>
      </c>
      <c r="H399" s="33">
        <v>8</v>
      </c>
      <c r="I399" s="33">
        <v>9</v>
      </c>
      <c r="J399" s="33">
        <v>10</v>
      </c>
      <c r="K399" s="33">
        <v>11</v>
      </c>
    </row>
    <row r="400" spans="1:11" ht="57.75">
      <c r="A400" s="32"/>
      <c r="B400" s="36" t="s">
        <v>8</v>
      </c>
      <c r="C400" s="37">
        <f>SUM(C401:C404)</f>
        <v>212643717.78</v>
      </c>
      <c r="D400" s="37">
        <f>SUM(D401:D404)</f>
        <v>26515846</v>
      </c>
      <c r="E400" s="37">
        <f>SUM(E401:E404)</f>
        <v>28964137</v>
      </c>
      <c r="F400" s="37">
        <f>SUM(F401:F404)</f>
        <v>28871881</v>
      </c>
      <c r="G400" s="37">
        <f>SUM(G401:G404)</f>
        <v>30574785</v>
      </c>
      <c r="H400" s="37">
        <f>SUM(H401:H404)</f>
        <v>34000124.68</v>
      </c>
      <c r="I400" s="37">
        <f>SUM(I401:I404)</f>
        <v>33831345</v>
      </c>
      <c r="J400" s="37">
        <f>SUM(J401:J404)</f>
        <v>29885599.099999998</v>
      </c>
      <c r="K400" s="38"/>
    </row>
    <row r="401" spans="1:11" ht="15">
      <c r="A401" s="32">
        <f aca="true" t="shared" si="164" ref="A401:A404">A400+1</f>
        <v>1</v>
      </c>
      <c r="B401" s="39" t="s">
        <v>9</v>
      </c>
      <c r="C401" s="40">
        <f aca="true" t="shared" si="165" ref="C401:C404">SUM(D401:J401)</f>
        <v>0</v>
      </c>
      <c r="D401" s="40">
        <f aca="true" t="shared" si="166" ref="D401:D404">D408</f>
        <v>0</v>
      </c>
      <c r="E401" s="40">
        <f aca="true" t="shared" si="167" ref="E401:E404">E408</f>
        <v>0</v>
      </c>
      <c r="F401" s="40">
        <f aca="true" t="shared" si="168" ref="F401:F404">F408</f>
        <v>0</v>
      </c>
      <c r="G401" s="40">
        <f aca="true" t="shared" si="169" ref="G401:G404">G408</f>
        <v>0</v>
      </c>
      <c r="H401" s="40">
        <f aca="true" t="shared" si="170" ref="H401:H404">H408</f>
        <v>0</v>
      </c>
      <c r="I401" s="40">
        <f aca="true" t="shared" si="171" ref="I401:I404">I408</f>
        <v>0</v>
      </c>
      <c r="J401" s="40">
        <f aca="true" t="shared" si="172" ref="J401:J404">J408</f>
        <v>0</v>
      </c>
      <c r="K401" s="41"/>
    </row>
    <row r="402" spans="1:11" ht="15">
      <c r="A402" s="32">
        <f t="shared" si="164"/>
        <v>2</v>
      </c>
      <c r="B402" s="39" t="s">
        <v>10</v>
      </c>
      <c r="C402" s="40">
        <f t="shared" si="165"/>
        <v>18225900</v>
      </c>
      <c r="D402" s="40">
        <f t="shared" si="166"/>
        <v>3045200</v>
      </c>
      <c r="E402" s="40">
        <f t="shared" si="167"/>
        <v>2699000</v>
      </c>
      <c r="F402" s="40">
        <f t="shared" si="168"/>
        <v>3197900</v>
      </c>
      <c r="G402" s="40">
        <f t="shared" si="169"/>
        <v>2123700</v>
      </c>
      <c r="H402" s="40">
        <f t="shared" si="170"/>
        <v>2675300</v>
      </c>
      <c r="I402" s="40">
        <f t="shared" si="171"/>
        <v>2563400</v>
      </c>
      <c r="J402" s="40">
        <f t="shared" si="172"/>
        <v>1921400</v>
      </c>
      <c r="K402" s="41"/>
    </row>
    <row r="403" spans="1:11" ht="15">
      <c r="A403" s="32">
        <f t="shared" si="164"/>
        <v>3</v>
      </c>
      <c r="B403" s="39" t="s">
        <v>11</v>
      </c>
      <c r="C403" s="40">
        <f t="shared" si="165"/>
        <v>194417817.78</v>
      </c>
      <c r="D403" s="40">
        <f t="shared" si="166"/>
        <v>23470646</v>
      </c>
      <c r="E403" s="40">
        <f t="shared" si="167"/>
        <v>26265137</v>
      </c>
      <c r="F403" s="40">
        <f t="shared" si="168"/>
        <v>25673981</v>
      </c>
      <c r="G403" s="40">
        <f t="shared" si="169"/>
        <v>28451085</v>
      </c>
      <c r="H403" s="40">
        <f t="shared" si="170"/>
        <v>31324824.68</v>
      </c>
      <c r="I403" s="40">
        <f t="shared" si="171"/>
        <v>31267945</v>
      </c>
      <c r="J403" s="40">
        <f t="shared" si="172"/>
        <v>27964199.099999998</v>
      </c>
      <c r="K403" s="41"/>
    </row>
    <row r="404" spans="1:11" ht="15">
      <c r="A404" s="32">
        <f t="shared" si="164"/>
        <v>4</v>
      </c>
      <c r="B404" s="39" t="s">
        <v>12</v>
      </c>
      <c r="C404" s="40">
        <f t="shared" si="165"/>
        <v>0</v>
      </c>
      <c r="D404" s="40">
        <f t="shared" si="166"/>
        <v>0</v>
      </c>
      <c r="E404" s="40">
        <f t="shared" si="167"/>
        <v>0</v>
      </c>
      <c r="F404" s="40">
        <f t="shared" si="168"/>
        <v>0</v>
      </c>
      <c r="G404" s="40">
        <f t="shared" si="169"/>
        <v>0</v>
      </c>
      <c r="H404" s="40">
        <f t="shared" si="170"/>
        <v>0</v>
      </c>
      <c r="I404" s="40">
        <f t="shared" si="171"/>
        <v>0</v>
      </c>
      <c r="J404" s="40">
        <f t="shared" si="172"/>
        <v>0</v>
      </c>
      <c r="K404" s="41"/>
    </row>
    <row r="405" spans="1:11" ht="15">
      <c r="A405" s="32"/>
      <c r="B405" s="45"/>
      <c r="C405" s="47"/>
      <c r="D405" s="47"/>
      <c r="E405" s="47"/>
      <c r="F405" s="47"/>
      <c r="G405" s="47"/>
      <c r="H405" s="47"/>
      <c r="I405" s="47"/>
      <c r="J405" s="47"/>
      <c r="K405" s="41"/>
    </row>
    <row r="406" spans="1:11" ht="18.75" customHeight="1">
      <c r="A406" s="100" t="s">
        <v>73</v>
      </c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</row>
    <row r="407" spans="1:11" ht="26.25">
      <c r="A407" s="32"/>
      <c r="B407" s="101" t="s">
        <v>91</v>
      </c>
      <c r="C407" s="102">
        <f>SUM(C408:C411)</f>
        <v>212643717.78</v>
      </c>
      <c r="D407" s="102">
        <f>SUM(D408:D411)</f>
        <v>26515846</v>
      </c>
      <c r="E407" s="102">
        <f>SUM(E408:E411)</f>
        <v>28964137</v>
      </c>
      <c r="F407" s="102">
        <f>SUM(F408:F411)</f>
        <v>28871881</v>
      </c>
      <c r="G407" s="102">
        <f>SUM(G408:G411)</f>
        <v>30574785</v>
      </c>
      <c r="H407" s="102">
        <f>SUM(H408:H411)</f>
        <v>34000124.68</v>
      </c>
      <c r="I407" s="102">
        <f>SUM(I408:I411)</f>
        <v>33831345</v>
      </c>
      <c r="J407" s="102">
        <f>SUM(J408:J411)</f>
        <v>29885599.099999998</v>
      </c>
      <c r="K407" s="49"/>
    </row>
    <row r="408" spans="1:11" ht="15">
      <c r="A408" s="32">
        <v>1</v>
      </c>
      <c r="B408" s="39" t="s">
        <v>9</v>
      </c>
      <c r="C408" s="103">
        <f aca="true" t="shared" si="173" ref="C408:C411">SUM(D408:J408)</f>
        <v>0</v>
      </c>
      <c r="D408" s="103">
        <f aca="true" t="shared" si="174" ref="D408:D411">D413+D418+D423+D428+D433</f>
        <v>0</v>
      </c>
      <c r="E408" s="103">
        <f aca="true" t="shared" si="175" ref="E408:E411">E413+E418+E423+E428+E433</f>
        <v>0</v>
      </c>
      <c r="F408" s="103">
        <f aca="true" t="shared" si="176" ref="F408:F411">F413+F418+F423+F428+F433</f>
        <v>0</v>
      </c>
      <c r="G408" s="103">
        <f aca="true" t="shared" si="177" ref="G408:G411">G413+G418+G423+G428+G433</f>
        <v>0</v>
      </c>
      <c r="H408" s="103">
        <f aca="true" t="shared" si="178" ref="H408:H409">H413+H418+H423+H428+H433</f>
        <v>0</v>
      </c>
      <c r="I408" s="103">
        <f aca="true" t="shared" si="179" ref="I408:I409">I413+I418+I423+I428+I433</f>
        <v>0</v>
      </c>
      <c r="J408" s="103">
        <f aca="true" t="shared" si="180" ref="J408:J409">J413+J418+J423+J428+J433</f>
        <v>0</v>
      </c>
      <c r="K408" s="55"/>
    </row>
    <row r="409" spans="1:11" ht="15">
      <c r="A409" s="32">
        <v>2</v>
      </c>
      <c r="B409" s="39" t="s">
        <v>10</v>
      </c>
      <c r="C409" s="103">
        <f t="shared" si="173"/>
        <v>18225900</v>
      </c>
      <c r="D409" s="103">
        <f t="shared" si="174"/>
        <v>3045200</v>
      </c>
      <c r="E409" s="103">
        <f t="shared" si="175"/>
        <v>2699000</v>
      </c>
      <c r="F409" s="103">
        <f t="shared" si="176"/>
        <v>3197900</v>
      </c>
      <c r="G409" s="103">
        <f t="shared" si="177"/>
        <v>2123700</v>
      </c>
      <c r="H409" s="103">
        <f t="shared" si="178"/>
        <v>2675300</v>
      </c>
      <c r="I409" s="103">
        <f t="shared" si="179"/>
        <v>2563400</v>
      </c>
      <c r="J409" s="103">
        <f t="shared" si="180"/>
        <v>1921400</v>
      </c>
      <c r="K409" s="55"/>
    </row>
    <row r="410" spans="1:11" ht="15">
      <c r="A410" s="32">
        <v>3</v>
      </c>
      <c r="B410" s="39" t="s">
        <v>11</v>
      </c>
      <c r="C410" s="103">
        <f t="shared" si="173"/>
        <v>194417817.78</v>
      </c>
      <c r="D410" s="103">
        <f t="shared" si="174"/>
        <v>23470646</v>
      </c>
      <c r="E410" s="103">
        <f t="shared" si="175"/>
        <v>26265137</v>
      </c>
      <c r="F410" s="103">
        <f t="shared" si="176"/>
        <v>25673981</v>
      </c>
      <c r="G410" s="103">
        <f t="shared" si="177"/>
        <v>28451085</v>
      </c>
      <c r="H410" s="103">
        <f>H415+H420+H425+H430+H435+H440</f>
        <v>31324824.68</v>
      </c>
      <c r="I410" s="40">
        <f>I415+I420+I425+I430+I435+I440</f>
        <v>31267945</v>
      </c>
      <c r="J410" s="103">
        <f>J415+J420+J425+J430+J435+J440</f>
        <v>27964199.099999998</v>
      </c>
      <c r="K410" s="55"/>
    </row>
    <row r="411" spans="1:11" ht="15">
      <c r="A411" s="32">
        <f>A410+1</f>
        <v>4</v>
      </c>
      <c r="B411" s="39" t="s">
        <v>12</v>
      </c>
      <c r="C411" s="103">
        <f t="shared" si="173"/>
        <v>0</v>
      </c>
      <c r="D411" s="103">
        <f t="shared" si="174"/>
        <v>0</v>
      </c>
      <c r="E411" s="103">
        <f t="shared" si="175"/>
        <v>0</v>
      </c>
      <c r="F411" s="103">
        <f t="shared" si="176"/>
        <v>0</v>
      </c>
      <c r="G411" s="103">
        <f t="shared" si="177"/>
        <v>0</v>
      </c>
      <c r="H411" s="103">
        <f>H416+H421+H426+H431+H436</f>
        <v>0</v>
      </c>
      <c r="I411" s="40">
        <f>I416+I421+I426+I431+I436</f>
        <v>0</v>
      </c>
      <c r="J411" s="103">
        <f>J416+J421+J426+J431+J436</f>
        <v>0</v>
      </c>
      <c r="K411" s="55"/>
    </row>
    <row r="412" spans="1:11" ht="174.75" customHeight="1">
      <c r="A412" s="32"/>
      <c r="B412" s="93" t="s">
        <v>92</v>
      </c>
      <c r="C412" s="102">
        <f>SUM(C413:C416)</f>
        <v>18225900</v>
      </c>
      <c r="D412" s="102">
        <f>SUM(D413:D416)</f>
        <v>3045200</v>
      </c>
      <c r="E412" s="102">
        <f>SUM(E413:E416)</f>
        <v>2699000</v>
      </c>
      <c r="F412" s="102">
        <f>SUM(F413:F416)</f>
        <v>3197900</v>
      </c>
      <c r="G412" s="102">
        <f>SUM(G413:G416)</f>
        <v>2123700</v>
      </c>
      <c r="H412" s="102">
        <f>SUM(H413:H416)</f>
        <v>2675300</v>
      </c>
      <c r="I412" s="89">
        <f>SUM(I413:I416)</f>
        <v>2563400</v>
      </c>
      <c r="J412" s="102">
        <f>SUM(J413:J416)</f>
        <v>1921400</v>
      </c>
      <c r="K412" s="53" t="s">
        <v>76</v>
      </c>
    </row>
    <row r="413" spans="1:11" ht="15">
      <c r="A413" s="32">
        <f aca="true" t="shared" si="181" ref="A413:A414">A412+1</f>
        <v>1</v>
      </c>
      <c r="B413" s="39" t="s">
        <v>9</v>
      </c>
      <c r="C413" s="104">
        <f aca="true" t="shared" si="182" ref="C413:C416">SUM(D413:J413)</f>
        <v>0</v>
      </c>
      <c r="D413" s="103"/>
      <c r="E413" s="103"/>
      <c r="F413" s="103"/>
      <c r="G413" s="103"/>
      <c r="H413" s="103"/>
      <c r="I413" s="40"/>
      <c r="J413" s="47"/>
      <c r="K413" s="41"/>
    </row>
    <row r="414" spans="1:11" ht="15">
      <c r="A414" s="32">
        <f t="shared" si="181"/>
        <v>2</v>
      </c>
      <c r="B414" s="39" t="s">
        <v>10</v>
      </c>
      <c r="C414" s="104">
        <f t="shared" si="182"/>
        <v>18225900</v>
      </c>
      <c r="D414" s="103">
        <v>3045200</v>
      </c>
      <c r="E414" s="103">
        <v>2699000</v>
      </c>
      <c r="F414" s="103">
        <v>3197900</v>
      </c>
      <c r="G414" s="103">
        <v>2123700</v>
      </c>
      <c r="H414" s="103">
        <v>2675300</v>
      </c>
      <c r="I414" s="40">
        <v>2563400</v>
      </c>
      <c r="J414" s="47">
        <v>1921400</v>
      </c>
      <c r="K414" s="41"/>
    </row>
    <row r="415" spans="1:11" ht="15">
      <c r="A415" s="32">
        <v>3</v>
      </c>
      <c r="B415" s="39" t="s">
        <v>11</v>
      </c>
      <c r="C415" s="104">
        <f t="shared" si="182"/>
        <v>0</v>
      </c>
      <c r="D415" s="103"/>
      <c r="E415" s="103"/>
      <c r="F415" s="103"/>
      <c r="G415" s="103"/>
      <c r="H415" s="103"/>
      <c r="I415" s="40"/>
      <c r="J415" s="47"/>
      <c r="K415" s="41"/>
    </row>
    <row r="416" spans="1:11" ht="15">
      <c r="A416" s="32">
        <v>4</v>
      </c>
      <c r="B416" s="39" t="s">
        <v>12</v>
      </c>
      <c r="C416" s="104">
        <f t="shared" si="182"/>
        <v>0</v>
      </c>
      <c r="D416" s="103"/>
      <c r="E416" s="103"/>
      <c r="F416" s="103"/>
      <c r="G416" s="103"/>
      <c r="H416" s="103"/>
      <c r="I416" s="40"/>
      <c r="J416" s="47"/>
      <c r="K416" s="41"/>
    </row>
    <row r="417" spans="1:11" ht="52.5" customHeight="1">
      <c r="A417" s="32"/>
      <c r="B417" s="67" t="s">
        <v>93</v>
      </c>
      <c r="C417" s="102">
        <f>SUM(C418:C421)</f>
        <v>188133370.14000002</v>
      </c>
      <c r="D417" s="102">
        <f>SUM(D418:D421)</f>
        <v>22483146</v>
      </c>
      <c r="E417" s="102">
        <f>SUM(E418:E421)</f>
        <v>25265137</v>
      </c>
      <c r="F417" s="102">
        <f>SUM(F418:F421)</f>
        <v>25673981</v>
      </c>
      <c r="G417" s="102">
        <f>SUM(G418:G421)</f>
        <v>28051085</v>
      </c>
      <c r="H417" s="102">
        <f>SUM(H418:H421)</f>
        <v>28980882.9</v>
      </c>
      <c r="I417" s="89">
        <f>SUM(I418:I421)</f>
        <v>30417828.24</v>
      </c>
      <c r="J417" s="102">
        <f>SUM(J418:J421)</f>
        <v>27261310</v>
      </c>
      <c r="K417" s="53" t="s">
        <v>76</v>
      </c>
    </row>
    <row r="418" spans="1:11" ht="15">
      <c r="A418" s="32">
        <v>1</v>
      </c>
      <c r="B418" s="39" t="s">
        <v>9</v>
      </c>
      <c r="C418" s="103">
        <f aca="true" t="shared" si="183" ref="C418:C421">SUM(D418:J418)</f>
        <v>0</v>
      </c>
      <c r="D418" s="103"/>
      <c r="E418" s="103"/>
      <c r="F418" s="103"/>
      <c r="G418" s="103"/>
      <c r="H418" s="103"/>
      <c r="I418" s="40"/>
      <c r="J418" s="47"/>
      <c r="K418" s="41"/>
    </row>
    <row r="419" spans="1:11" ht="15">
      <c r="A419" s="32">
        <v>2</v>
      </c>
      <c r="B419" s="39" t="s">
        <v>10</v>
      </c>
      <c r="C419" s="103">
        <f t="shared" si="183"/>
        <v>0</v>
      </c>
      <c r="D419" s="103"/>
      <c r="E419" s="103"/>
      <c r="F419" s="103"/>
      <c r="G419" s="103"/>
      <c r="H419" s="103"/>
      <c r="I419" s="40"/>
      <c r="J419" s="47"/>
      <c r="K419" s="41"/>
    </row>
    <row r="420" spans="1:11" ht="15">
      <c r="A420" s="32">
        <v>3</v>
      </c>
      <c r="B420" s="39" t="s">
        <v>11</v>
      </c>
      <c r="C420" s="103">
        <f t="shared" si="183"/>
        <v>188133370.14000002</v>
      </c>
      <c r="D420" s="103">
        <v>22483146</v>
      </c>
      <c r="E420" s="103">
        <v>25265137</v>
      </c>
      <c r="F420" s="103">
        <v>25673981</v>
      </c>
      <c r="G420" s="103">
        <v>28051085</v>
      </c>
      <c r="H420" s="91">
        <v>28980882.9</v>
      </c>
      <c r="I420" s="40">
        <v>30417828.24</v>
      </c>
      <c r="J420" s="47">
        <v>27261310</v>
      </c>
      <c r="K420" s="41"/>
    </row>
    <row r="421" spans="1:11" ht="15">
      <c r="A421" s="32">
        <v>4</v>
      </c>
      <c r="B421" s="39" t="s">
        <v>12</v>
      </c>
      <c r="C421" s="103">
        <f t="shared" si="183"/>
        <v>0</v>
      </c>
      <c r="D421" s="103"/>
      <c r="E421" s="103"/>
      <c r="F421" s="103"/>
      <c r="G421" s="103"/>
      <c r="H421" s="103"/>
      <c r="I421" s="40"/>
      <c r="J421" s="47"/>
      <c r="K421" s="41"/>
    </row>
    <row r="422" spans="1:11" ht="63" customHeight="1">
      <c r="A422" s="32"/>
      <c r="B422" s="67" t="s">
        <v>94</v>
      </c>
      <c r="C422" s="102">
        <f>SUM(C423:C426)</f>
        <v>920000</v>
      </c>
      <c r="D422" s="102">
        <f>SUM(D423:D426)</f>
        <v>440000</v>
      </c>
      <c r="E422" s="102">
        <f>SUM(E423:E426)</f>
        <v>0</v>
      </c>
      <c r="F422" s="102">
        <f>SUM(F423:F426)</f>
        <v>0</v>
      </c>
      <c r="G422" s="102">
        <f>SUM(G423:G426)</f>
        <v>0</v>
      </c>
      <c r="H422" s="102">
        <f>SUM(H423:H426)</f>
        <v>0</v>
      </c>
      <c r="I422" s="89">
        <f>SUM(I423:I426)</f>
        <v>380000</v>
      </c>
      <c r="J422" s="102">
        <f>SUM(J423:J426)</f>
        <v>100000</v>
      </c>
      <c r="K422" s="53" t="s">
        <v>76</v>
      </c>
    </row>
    <row r="423" spans="1:11" ht="15">
      <c r="A423" s="32">
        <v>1</v>
      </c>
      <c r="B423" s="39" t="s">
        <v>9</v>
      </c>
      <c r="C423" s="104">
        <f aca="true" t="shared" si="184" ref="C423:C426">SUM(D423:J423)</f>
        <v>0</v>
      </c>
      <c r="D423" s="103"/>
      <c r="E423" s="103"/>
      <c r="F423" s="103"/>
      <c r="G423" s="103"/>
      <c r="H423" s="103"/>
      <c r="I423" s="40"/>
      <c r="J423" s="47"/>
      <c r="K423" s="41"/>
    </row>
    <row r="424" spans="1:11" ht="15">
      <c r="A424" s="32">
        <v>2</v>
      </c>
      <c r="B424" s="39" t="s">
        <v>10</v>
      </c>
      <c r="C424" s="104">
        <f t="shared" si="184"/>
        <v>0</v>
      </c>
      <c r="D424" s="103"/>
      <c r="E424" s="103"/>
      <c r="F424" s="103"/>
      <c r="G424" s="103"/>
      <c r="H424" s="103"/>
      <c r="I424" s="40"/>
      <c r="J424" s="47"/>
      <c r="K424" s="41"/>
    </row>
    <row r="425" spans="1:11" ht="15">
      <c r="A425" s="32">
        <v>3</v>
      </c>
      <c r="B425" s="39" t="s">
        <v>11</v>
      </c>
      <c r="C425" s="104">
        <f t="shared" si="184"/>
        <v>920000</v>
      </c>
      <c r="D425" s="103">
        <v>440000</v>
      </c>
      <c r="E425" s="103"/>
      <c r="F425" s="103"/>
      <c r="G425" s="103"/>
      <c r="H425" s="103">
        <v>0</v>
      </c>
      <c r="I425" s="40">
        <v>380000</v>
      </c>
      <c r="J425" s="47">
        <v>100000</v>
      </c>
      <c r="K425" s="41"/>
    </row>
    <row r="426" spans="1:11" ht="15">
      <c r="A426" s="32">
        <f>A425+1</f>
        <v>4</v>
      </c>
      <c r="B426" s="39" t="s">
        <v>12</v>
      </c>
      <c r="C426" s="104">
        <f t="shared" si="184"/>
        <v>0</v>
      </c>
      <c r="D426" s="103"/>
      <c r="E426" s="103"/>
      <c r="F426" s="103"/>
      <c r="G426" s="103"/>
      <c r="H426" s="103"/>
      <c r="I426" s="40"/>
      <c r="J426" s="47"/>
      <c r="K426" s="41"/>
    </row>
    <row r="427" spans="1:11" ht="143.25">
      <c r="A427" s="32"/>
      <c r="B427" s="36" t="s">
        <v>95</v>
      </c>
      <c r="C427" s="102">
        <f>SUM(C428:C431)</f>
        <v>2206925.45</v>
      </c>
      <c r="D427" s="102">
        <f>SUM(D428:D431)</f>
        <v>547500</v>
      </c>
      <c r="E427" s="102">
        <f>SUM(E428:E431)</f>
        <v>700000</v>
      </c>
      <c r="F427" s="102">
        <f>SUM(F428:F431)</f>
        <v>0</v>
      </c>
      <c r="G427" s="102">
        <f>SUM(G428:G431)</f>
        <v>0</v>
      </c>
      <c r="H427" s="105">
        <f>SUM(H428:H431)</f>
        <v>702749.45</v>
      </c>
      <c r="I427" s="89">
        <f>SUM(I428:I431)</f>
        <v>256676</v>
      </c>
      <c r="J427" s="102">
        <f>SUM(J428:J431)</f>
        <v>0</v>
      </c>
      <c r="K427" s="41"/>
    </row>
    <row r="428" spans="1:11" ht="15">
      <c r="A428" s="32">
        <v>1</v>
      </c>
      <c r="B428" s="39" t="s">
        <v>9</v>
      </c>
      <c r="C428" s="104">
        <f aca="true" t="shared" si="185" ref="C428:C431">SUM(D428:J428)</f>
        <v>0</v>
      </c>
      <c r="D428" s="103"/>
      <c r="E428" s="103"/>
      <c r="F428" s="103"/>
      <c r="G428" s="103"/>
      <c r="H428" s="91"/>
      <c r="I428" s="40"/>
      <c r="J428" s="47"/>
      <c r="K428" s="41"/>
    </row>
    <row r="429" spans="1:11" ht="15">
      <c r="A429" s="32">
        <v>2</v>
      </c>
      <c r="B429" s="39" t="s">
        <v>10</v>
      </c>
      <c r="C429" s="104">
        <f t="shared" si="185"/>
        <v>0</v>
      </c>
      <c r="D429" s="103"/>
      <c r="E429" s="103"/>
      <c r="F429" s="103"/>
      <c r="G429" s="103"/>
      <c r="H429" s="91"/>
      <c r="I429" s="40"/>
      <c r="J429" s="47"/>
      <c r="K429" s="41"/>
    </row>
    <row r="430" spans="1:11" ht="15">
      <c r="A430" s="32">
        <v>3</v>
      </c>
      <c r="B430" s="39" t="s">
        <v>11</v>
      </c>
      <c r="C430" s="104">
        <f t="shared" si="185"/>
        <v>2206925.45</v>
      </c>
      <c r="D430" s="103">
        <v>547500</v>
      </c>
      <c r="E430" s="103">
        <v>700000</v>
      </c>
      <c r="F430" s="40"/>
      <c r="G430" s="40">
        <v>0</v>
      </c>
      <c r="H430" s="91">
        <v>702749.45</v>
      </c>
      <c r="I430" s="40">
        <v>256676</v>
      </c>
      <c r="J430" s="47"/>
      <c r="K430" s="41"/>
    </row>
    <row r="431" spans="1:11" ht="15">
      <c r="A431" s="32">
        <v>4</v>
      </c>
      <c r="B431" s="39" t="s">
        <v>12</v>
      </c>
      <c r="C431" s="104">
        <f t="shared" si="185"/>
        <v>0</v>
      </c>
      <c r="D431" s="103"/>
      <c r="E431" s="103"/>
      <c r="F431" s="103"/>
      <c r="G431" s="103"/>
      <c r="H431" s="103"/>
      <c r="I431" s="40"/>
      <c r="J431" s="47"/>
      <c r="K431" s="41"/>
    </row>
    <row r="432" spans="1:11" ht="114.75">
      <c r="A432" s="32"/>
      <c r="B432" s="36" t="s">
        <v>96</v>
      </c>
      <c r="C432" s="102">
        <f>SUM(C433:C436)</f>
        <v>1591501.96</v>
      </c>
      <c r="D432" s="102">
        <f>SUM(D433:D436)</f>
        <v>0</v>
      </c>
      <c r="E432" s="102">
        <f>SUM(E433:E436)</f>
        <v>300000</v>
      </c>
      <c r="F432" s="102">
        <f>SUM(F433:F436)</f>
        <v>0</v>
      </c>
      <c r="G432" s="102">
        <f>SUM(G433:G436)</f>
        <v>400000</v>
      </c>
      <c r="H432" s="102">
        <f>SUM(H433:H436)</f>
        <v>200000</v>
      </c>
      <c r="I432" s="89">
        <f>SUM(I433:I436)</f>
        <v>213440.76</v>
      </c>
      <c r="J432" s="102">
        <f>SUM(J433:J436)</f>
        <v>478061.2</v>
      </c>
      <c r="K432" s="41"/>
    </row>
    <row r="433" spans="1:11" ht="15">
      <c r="A433" s="32">
        <v>1</v>
      </c>
      <c r="B433" s="39" t="s">
        <v>9</v>
      </c>
      <c r="C433" s="104">
        <f aca="true" t="shared" si="186" ref="C433:C436">SUM(D433:J433)</f>
        <v>0</v>
      </c>
      <c r="D433" s="103"/>
      <c r="E433" s="103"/>
      <c r="F433" s="103"/>
      <c r="G433" s="103"/>
      <c r="H433" s="103"/>
      <c r="I433" s="40"/>
      <c r="J433" s="47"/>
      <c r="K433" s="41"/>
    </row>
    <row r="434" spans="1:11" ht="15">
      <c r="A434" s="32">
        <v>2</v>
      </c>
      <c r="B434" s="39" t="s">
        <v>10</v>
      </c>
      <c r="C434" s="104">
        <f t="shared" si="186"/>
        <v>0</v>
      </c>
      <c r="D434" s="103"/>
      <c r="E434" s="103"/>
      <c r="F434" s="103"/>
      <c r="G434" s="103"/>
      <c r="H434" s="103"/>
      <c r="I434" s="40"/>
      <c r="J434" s="47"/>
      <c r="K434" s="41"/>
    </row>
    <row r="435" spans="1:11" ht="15">
      <c r="A435" s="32">
        <v>3</v>
      </c>
      <c r="B435" s="39" t="s">
        <v>11</v>
      </c>
      <c r="C435" s="104">
        <f t="shared" si="186"/>
        <v>1591501.96</v>
      </c>
      <c r="D435" s="103"/>
      <c r="E435" s="103">
        <v>300000</v>
      </c>
      <c r="F435" s="40"/>
      <c r="G435" s="40">
        <v>400000</v>
      </c>
      <c r="H435" s="103">
        <v>200000</v>
      </c>
      <c r="I435" s="40">
        <v>213440.76</v>
      </c>
      <c r="J435" s="47">
        <v>478061.2</v>
      </c>
      <c r="K435" s="41"/>
    </row>
    <row r="436" spans="1:11" ht="15">
      <c r="A436" s="32">
        <v>4</v>
      </c>
      <c r="B436" s="39" t="s">
        <v>12</v>
      </c>
      <c r="C436" s="104">
        <f t="shared" si="186"/>
        <v>0</v>
      </c>
      <c r="D436" s="103"/>
      <c r="E436" s="103"/>
      <c r="F436" s="103"/>
      <c r="G436" s="103"/>
      <c r="H436" s="103"/>
      <c r="I436" s="40"/>
      <c r="J436" s="47"/>
      <c r="K436" s="41"/>
    </row>
    <row r="437" spans="1:11" ht="100.5">
      <c r="A437" s="32"/>
      <c r="B437" s="36" t="s">
        <v>68</v>
      </c>
      <c r="C437" s="102">
        <f>SUM(C438:C441)</f>
        <v>1566020.23</v>
      </c>
      <c r="D437" s="102">
        <f>SUM(D438:D441)</f>
        <v>0</v>
      </c>
      <c r="E437" s="102">
        <f>SUM(E438:E441)</f>
        <v>0</v>
      </c>
      <c r="F437" s="102">
        <f>SUM(F438:F441)</f>
        <v>0</v>
      </c>
      <c r="G437" s="102">
        <f>SUM(G438:G441)</f>
        <v>0</v>
      </c>
      <c r="H437" s="102">
        <f>SUM(H438:H441)</f>
        <v>1441192.33</v>
      </c>
      <c r="I437" s="89">
        <f>SUM(I438:I441)</f>
        <v>0</v>
      </c>
      <c r="J437" s="102">
        <f>SUM(J438:J441)</f>
        <v>124827.9</v>
      </c>
      <c r="K437" s="41"/>
    </row>
    <row r="438" spans="1:11" ht="15">
      <c r="A438" s="32">
        <v>1</v>
      </c>
      <c r="B438" s="39" t="s">
        <v>9</v>
      </c>
      <c r="C438" s="104">
        <f aca="true" t="shared" si="187" ref="C438:C441">SUM(D438:J438)</f>
        <v>0</v>
      </c>
      <c r="D438" s="103"/>
      <c r="E438" s="103"/>
      <c r="F438" s="103"/>
      <c r="G438" s="103"/>
      <c r="H438" s="103"/>
      <c r="I438" s="40"/>
      <c r="J438" s="47"/>
      <c r="K438" s="41"/>
    </row>
    <row r="439" spans="1:11" ht="15">
      <c r="A439" s="32">
        <v>2</v>
      </c>
      <c r="B439" s="39" t="s">
        <v>10</v>
      </c>
      <c r="C439" s="104">
        <f t="shared" si="187"/>
        <v>0</v>
      </c>
      <c r="D439" s="103"/>
      <c r="E439" s="103"/>
      <c r="F439" s="103"/>
      <c r="G439" s="103"/>
      <c r="H439" s="103"/>
      <c r="I439" s="40"/>
      <c r="J439" s="47"/>
      <c r="K439" s="41"/>
    </row>
    <row r="440" spans="1:11" ht="15">
      <c r="A440" s="32">
        <v>3</v>
      </c>
      <c r="B440" s="39" t="s">
        <v>11</v>
      </c>
      <c r="C440" s="104">
        <f t="shared" si="187"/>
        <v>1566020.23</v>
      </c>
      <c r="D440" s="103"/>
      <c r="E440" s="103">
        <v>0</v>
      </c>
      <c r="F440" s="40"/>
      <c r="G440" s="40">
        <v>0</v>
      </c>
      <c r="H440" s="103">
        <v>1441192.33</v>
      </c>
      <c r="I440" s="40"/>
      <c r="J440" s="47">
        <v>124827.9</v>
      </c>
      <c r="K440" s="41"/>
    </row>
    <row r="441" spans="1:11" ht="15">
      <c r="A441" s="32">
        <v>4</v>
      </c>
      <c r="B441" s="39" t="s">
        <v>12</v>
      </c>
      <c r="C441" s="104">
        <f t="shared" si="187"/>
        <v>0</v>
      </c>
      <c r="D441" s="103"/>
      <c r="E441" s="103"/>
      <c r="F441" s="103"/>
      <c r="G441" s="103"/>
      <c r="H441" s="103"/>
      <c r="I441" s="40"/>
      <c r="J441" s="47"/>
      <c r="K441" s="41"/>
    </row>
    <row r="442" spans="1:11" ht="102" customHeight="1" hidden="1">
      <c r="A442" s="3"/>
      <c r="B442" s="4"/>
      <c r="C442" s="5"/>
      <c r="D442" s="6"/>
      <c r="E442" s="6"/>
      <c r="F442" s="6"/>
      <c r="G442" s="5"/>
      <c r="H442" s="5"/>
      <c r="I442" s="31"/>
      <c r="J442" s="9" t="s">
        <v>97</v>
      </c>
      <c r="K442" s="9"/>
    </row>
    <row r="443" spans="1:11" ht="37.5" customHeight="1">
      <c r="A443" s="10" t="s">
        <v>98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7"/>
    </row>
    <row r="445" spans="1:11" ht="1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7"/>
    </row>
    <row r="446" spans="1:11" ht="15" customHeight="1">
      <c r="A446" s="32" t="s">
        <v>2</v>
      </c>
      <c r="B446" s="14" t="s">
        <v>3</v>
      </c>
      <c r="C446" s="33" t="s">
        <v>4</v>
      </c>
      <c r="D446" s="33"/>
      <c r="E446" s="33"/>
      <c r="F446" s="33"/>
      <c r="G446" s="33"/>
      <c r="H446" s="33"/>
      <c r="I446" s="33"/>
      <c r="J446" s="33"/>
      <c r="K446" s="14" t="s">
        <v>5</v>
      </c>
    </row>
    <row r="447" spans="1:11" ht="93.75" customHeight="1">
      <c r="A447" s="32"/>
      <c r="B447" s="14"/>
      <c r="C447" s="34" t="s">
        <v>6</v>
      </c>
      <c r="D447" s="33">
        <v>2014</v>
      </c>
      <c r="E447" s="33">
        <v>2015</v>
      </c>
      <c r="F447" s="33">
        <v>2016</v>
      </c>
      <c r="G447" s="33">
        <v>2017</v>
      </c>
      <c r="H447" s="33">
        <v>2018</v>
      </c>
      <c r="I447" s="33">
        <v>2019</v>
      </c>
      <c r="J447" s="33">
        <v>2020</v>
      </c>
      <c r="K447" s="14"/>
    </row>
    <row r="448" spans="1:11" ht="15">
      <c r="A448" s="35">
        <v>1</v>
      </c>
      <c r="B448" s="14" t="s">
        <v>7</v>
      </c>
      <c r="C448" s="34">
        <v>3</v>
      </c>
      <c r="D448" s="33">
        <v>4</v>
      </c>
      <c r="E448" s="33">
        <v>5</v>
      </c>
      <c r="F448" s="33">
        <v>6</v>
      </c>
      <c r="G448" s="33">
        <v>7</v>
      </c>
      <c r="H448" s="33">
        <v>8</v>
      </c>
      <c r="I448" s="33">
        <v>9</v>
      </c>
      <c r="J448" s="33">
        <v>10</v>
      </c>
      <c r="K448" s="33">
        <v>11</v>
      </c>
    </row>
    <row r="449" spans="1:11" ht="57.75">
      <c r="A449" s="32"/>
      <c r="B449" s="36" t="s">
        <v>14</v>
      </c>
      <c r="C449" s="46">
        <f>SUM(C450:C453)</f>
        <v>81007137.6</v>
      </c>
      <c r="D449" s="46">
        <f>SUM(D450:D453)</f>
        <v>10248964</v>
      </c>
      <c r="E449" s="46">
        <f>SUM(E450:E453)</f>
        <v>10494892</v>
      </c>
      <c r="F449" s="46">
        <f>SUM(F450:F453)</f>
        <v>9303233</v>
      </c>
      <c r="G449" s="46">
        <f>SUM(G450:G453)</f>
        <v>13749114</v>
      </c>
      <c r="H449" s="46">
        <f>SUM(H450:H453)</f>
        <v>12697768.8</v>
      </c>
      <c r="I449" s="46">
        <f>SUM(I450:I453)</f>
        <v>12436031.8</v>
      </c>
      <c r="J449" s="46">
        <f>SUM(J450:J453)</f>
        <v>12077134</v>
      </c>
      <c r="K449" s="38"/>
    </row>
    <row r="450" spans="1:11" ht="15">
      <c r="A450" s="32">
        <f aca="true" t="shared" si="188" ref="A450:A453">A449+1</f>
        <v>1</v>
      </c>
      <c r="B450" s="39" t="s">
        <v>9</v>
      </c>
      <c r="C450" s="49">
        <f aca="true" t="shared" si="189" ref="C450:C453">SUM(D450:J450)</f>
        <v>0</v>
      </c>
      <c r="D450" s="49">
        <f aca="true" t="shared" si="190" ref="D450:D453">D458</f>
        <v>0</v>
      </c>
      <c r="E450" s="49">
        <f aca="true" t="shared" si="191" ref="E450:E453">E458</f>
        <v>0</v>
      </c>
      <c r="F450" s="49">
        <f aca="true" t="shared" si="192" ref="F450:F453">F458</f>
        <v>0</v>
      </c>
      <c r="G450" s="49">
        <f aca="true" t="shared" si="193" ref="G450:G453">G458</f>
        <v>0</v>
      </c>
      <c r="H450" s="49">
        <f aca="true" t="shared" si="194" ref="H450:H453">H458</f>
        <v>0</v>
      </c>
      <c r="I450" s="49">
        <f aca="true" t="shared" si="195" ref="I450:I453">I458</f>
        <v>0</v>
      </c>
      <c r="J450" s="49">
        <f aca="true" t="shared" si="196" ref="J450:J453">J458</f>
        <v>0</v>
      </c>
      <c r="K450" s="41"/>
    </row>
    <row r="451" spans="1:11" ht="15">
      <c r="A451" s="32">
        <f t="shared" si="188"/>
        <v>2</v>
      </c>
      <c r="B451" s="39" t="s">
        <v>10</v>
      </c>
      <c r="C451" s="49">
        <f t="shared" si="189"/>
        <v>492100</v>
      </c>
      <c r="D451" s="49">
        <f t="shared" si="190"/>
        <v>0</v>
      </c>
      <c r="E451" s="49">
        <f t="shared" si="191"/>
        <v>0</v>
      </c>
      <c r="F451" s="49">
        <f t="shared" si="192"/>
        <v>0</v>
      </c>
      <c r="G451" s="49">
        <f t="shared" si="193"/>
        <v>134400</v>
      </c>
      <c r="H451" s="49">
        <f t="shared" si="194"/>
        <v>124600</v>
      </c>
      <c r="I451" s="49">
        <f t="shared" si="195"/>
        <v>113600</v>
      </c>
      <c r="J451" s="49">
        <f t="shared" si="196"/>
        <v>119500</v>
      </c>
      <c r="K451" s="41"/>
    </row>
    <row r="452" spans="1:11" ht="15">
      <c r="A452" s="32">
        <f t="shared" si="188"/>
        <v>3</v>
      </c>
      <c r="B452" s="39" t="s">
        <v>11</v>
      </c>
      <c r="C452" s="49">
        <f t="shared" si="189"/>
        <v>80515037.6</v>
      </c>
      <c r="D452" s="49">
        <f t="shared" si="190"/>
        <v>10248964</v>
      </c>
      <c r="E452" s="49">
        <f t="shared" si="191"/>
        <v>10494892</v>
      </c>
      <c r="F452" s="49">
        <f t="shared" si="192"/>
        <v>9303233</v>
      </c>
      <c r="G452" s="49">
        <f t="shared" si="193"/>
        <v>13614714</v>
      </c>
      <c r="H452" s="49">
        <f t="shared" si="194"/>
        <v>12573168.8</v>
      </c>
      <c r="I452" s="49">
        <f t="shared" si="195"/>
        <v>12322431.8</v>
      </c>
      <c r="J452" s="49">
        <f t="shared" si="196"/>
        <v>11957634</v>
      </c>
      <c r="K452" s="41"/>
    </row>
    <row r="453" spans="1:11" ht="15">
      <c r="A453" s="32">
        <f t="shared" si="188"/>
        <v>4</v>
      </c>
      <c r="B453" s="39" t="s">
        <v>12</v>
      </c>
      <c r="C453" s="49">
        <f t="shared" si="189"/>
        <v>0</v>
      </c>
      <c r="D453" s="49">
        <f t="shared" si="190"/>
        <v>0</v>
      </c>
      <c r="E453" s="49">
        <f t="shared" si="191"/>
        <v>0</v>
      </c>
      <c r="F453" s="49">
        <f t="shared" si="192"/>
        <v>0</v>
      </c>
      <c r="G453" s="49">
        <f t="shared" si="193"/>
        <v>0</v>
      </c>
      <c r="H453" s="49">
        <f t="shared" si="194"/>
        <v>0</v>
      </c>
      <c r="I453" s="49">
        <f t="shared" si="195"/>
        <v>0</v>
      </c>
      <c r="J453" s="49">
        <f t="shared" si="196"/>
        <v>0</v>
      </c>
      <c r="K453" s="41"/>
    </row>
    <row r="454" spans="1:11" ht="15">
      <c r="A454" s="32"/>
      <c r="B454" s="45"/>
      <c r="C454" s="47"/>
      <c r="D454" s="47"/>
      <c r="E454" s="47"/>
      <c r="F454" s="47"/>
      <c r="G454" s="47"/>
      <c r="H454" s="47"/>
      <c r="I454" s="47"/>
      <c r="J454" s="47"/>
      <c r="K454" s="41"/>
    </row>
    <row r="455" spans="1:11" ht="18.75" customHeight="1">
      <c r="A455" s="32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ht="15">
      <c r="A456" s="32"/>
      <c r="B456" s="49" t="s">
        <v>15</v>
      </c>
      <c r="C456" s="49"/>
      <c r="D456" s="49"/>
      <c r="E456" s="49"/>
      <c r="F456" s="49"/>
      <c r="G456" s="49"/>
      <c r="H456" s="49"/>
      <c r="I456" s="49"/>
      <c r="J456" s="49"/>
      <c r="K456" s="49"/>
    </row>
    <row r="457" spans="1:11" ht="29.25">
      <c r="A457" s="32"/>
      <c r="B457" s="36" t="s">
        <v>16</v>
      </c>
      <c r="C457" s="50">
        <f>SUM(C458:C461)</f>
        <v>81007137.6</v>
      </c>
      <c r="D457" s="50">
        <f>SUM(D458:D461)</f>
        <v>10248964</v>
      </c>
      <c r="E457" s="50">
        <f>SUM(E458:E461)</f>
        <v>10494892</v>
      </c>
      <c r="F457" s="50">
        <f>SUM(F458:F461)</f>
        <v>9303233</v>
      </c>
      <c r="G457" s="50">
        <f>SUM(G458:G461)</f>
        <v>13749114</v>
      </c>
      <c r="H457" s="50">
        <f>SUM(H458:H461)</f>
        <v>12697768.8</v>
      </c>
      <c r="I457" s="50">
        <f>SUM(I458:I461)</f>
        <v>12436031.8</v>
      </c>
      <c r="J457" s="50">
        <f>SUM(J458:J461)</f>
        <v>12077134</v>
      </c>
      <c r="K457" s="66"/>
    </row>
    <row r="458" spans="1:11" ht="15">
      <c r="A458" s="32">
        <f aca="true" t="shared" si="197" ref="A458:A461">A457+1</f>
        <v>1</v>
      </c>
      <c r="B458" s="39" t="s">
        <v>9</v>
      </c>
      <c r="C458" s="44">
        <f aca="true" t="shared" si="198" ref="C458:C461">SUM(D458:J458)</f>
        <v>0</v>
      </c>
      <c r="D458" s="44">
        <f aca="true" t="shared" si="199" ref="D458:D461">D463+D468+D473+D478+D483</f>
        <v>0</v>
      </c>
      <c r="E458" s="44">
        <f aca="true" t="shared" si="200" ref="E458:E461">E463+E468+E473+E478+E483</f>
        <v>0</v>
      </c>
      <c r="F458" s="44">
        <f aca="true" t="shared" si="201" ref="F458:F461">F463+F468+F473+F478+F483</f>
        <v>0</v>
      </c>
      <c r="G458" s="44">
        <f>G463+G468+G473+G478+G483</f>
        <v>0</v>
      </c>
      <c r="H458" s="44">
        <f>H463+H468+H473+H478+H483</f>
        <v>0</v>
      </c>
      <c r="I458" s="44">
        <f>I463+I468+I473+I478+I483</f>
        <v>0</v>
      </c>
      <c r="J458" s="44">
        <f>J463+J468+J473+J478+J483</f>
        <v>0</v>
      </c>
      <c r="K458" s="41"/>
    </row>
    <row r="459" spans="1:11" ht="15">
      <c r="A459" s="32">
        <f t="shared" si="197"/>
        <v>2</v>
      </c>
      <c r="B459" s="39" t="s">
        <v>10</v>
      </c>
      <c r="C459" s="44">
        <f t="shared" si="198"/>
        <v>492100</v>
      </c>
      <c r="D459" s="44">
        <f t="shared" si="199"/>
        <v>0</v>
      </c>
      <c r="E459" s="44">
        <f t="shared" si="200"/>
        <v>0</v>
      </c>
      <c r="F459" s="44">
        <f t="shared" si="201"/>
        <v>0</v>
      </c>
      <c r="G459" s="44">
        <f>G464+G469+G474+G479+G484+G489+G494+G499</f>
        <v>134400</v>
      </c>
      <c r="H459" s="44">
        <f>H464+H469+H474+H479+H484+H489+H494+H499</f>
        <v>124600</v>
      </c>
      <c r="I459" s="44">
        <f>I464+I469+I474+I479+I484+I489+I494+I499</f>
        <v>113600</v>
      </c>
      <c r="J459" s="44">
        <f>J464+J469+J474+J479+J484+J489+J494+J499</f>
        <v>119500</v>
      </c>
      <c r="K459" s="41"/>
    </row>
    <row r="460" spans="1:11" ht="15">
      <c r="A460" s="32">
        <f t="shared" si="197"/>
        <v>3</v>
      </c>
      <c r="B460" s="39" t="s">
        <v>11</v>
      </c>
      <c r="C460" s="44">
        <f t="shared" si="198"/>
        <v>80515037.6</v>
      </c>
      <c r="D460" s="44">
        <f t="shared" si="199"/>
        <v>10248964</v>
      </c>
      <c r="E460" s="44">
        <f t="shared" si="200"/>
        <v>10494892</v>
      </c>
      <c r="F460" s="44">
        <f t="shared" si="201"/>
        <v>9303233</v>
      </c>
      <c r="G460" s="44">
        <f>G465+G470+G475+G480+G485+G490+G495</f>
        <v>13614714</v>
      </c>
      <c r="H460" s="44">
        <f>H465+H470+H475+H480+H485+H490+H495</f>
        <v>12573168.8</v>
      </c>
      <c r="I460" s="44">
        <f>I465+I470+I475+I480+I485+I490+I495</f>
        <v>12322431.8</v>
      </c>
      <c r="J460" s="44">
        <f>J465+J470+J475+J480+J485+J490+J495</f>
        <v>11957634</v>
      </c>
      <c r="K460" s="41"/>
    </row>
    <row r="461" spans="1:11" ht="15">
      <c r="A461" s="32">
        <f t="shared" si="197"/>
        <v>4</v>
      </c>
      <c r="B461" s="39" t="s">
        <v>12</v>
      </c>
      <c r="C461" s="44">
        <f t="shared" si="198"/>
        <v>0</v>
      </c>
      <c r="D461" s="44">
        <f t="shared" si="199"/>
        <v>0</v>
      </c>
      <c r="E461" s="44">
        <f t="shared" si="200"/>
        <v>0</v>
      </c>
      <c r="F461" s="44">
        <f t="shared" si="201"/>
        <v>0</v>
      </c>
      <c r="G461" s="44">
        <f>G466+G471+G476+G481+G486</f>
        <v>0</v>
      </c>
      <c r="H461" s="44">
        <f>H466+H471+H476+H481+H486</f>
        <v>0</v>
      </c>
      <c r="I461" s="44">
        <f>I466+I471+I476+I481+I486</f>
        <v>0</v>
      </c>
      <c r="J461" s="44">
        <f>J466+J471+J476+J481+J486</f>
        <v>0</v>
      </c>
      <c r="K461" s="41"/>
    </row>
    <row r="462" spans="1:11" ht="59.25" customHeight="1">
      <c r="A462" s="32"/>
      <c r="B462" s="67" t="s">
        <v>99</v>
      </c>
      <c r="C462" s="89">
        <f>SUM(C463:C466)</f>
        <v>68700106.7</v>
      </c>
      <c r="D462" s="89">
        <f>SUM(D463:D466)</f>
        <v>7576000</v>
      </c>
      <c r="E462" s="89">
        <f>SUM(E463:E466)</f>
        <v>7732253.9</v>
      </c>
      <c r="F462" s="89">
        <f>SUM(F463:F466)</f>
        <v>9043233</v>
      </c>
      <c r="G462" s="89">
        <f>SUM(G463:G466)</f>
        <v>9548000</v>
      </c>
      <c r="H462" s="89">
        <f>SUM(H463:H466)</f>
        <v>11340490.8</v>
      </c>
      <c r="I462" s="89">
        <f>SUM(I463:I466)</f>
        <v>11562495</v>
      </c>
      <c r="J462" s="89">
        <f>SUM(J463:J466)</f>
        <v>11897634</v>
      </c>
      <c r="K462" s="53" t="s">
        <v>100</v>
      </c>
    </row>
    <row r="463" spans="1:11" ht="15">
      <c r="A463" s="32">
        <v>1</v>
      </c>
      <c r="B463" s="39" t="s">
        <v>9</v>
      </c>
      <c r="C463" s="40">
        <f aca="true" t="shared" si="202" ref="C463:C466">SUM(D463:J463)</f>
        <v>0</v>
      </c>
      <c r="D463" s="40"/>
      <c r="E463" s="40"/>
      <c r="F463" s="40"/>
      <c r="G463" s="40"/>
      <c r="H463" s="40"/>
      <c r="I463" s="40"/>
      <c r="J463" s="40"/>
      <c r="K463" s="41"/>
    </row>
    <row r="464" spans="1:11" ht="15">
      <c r="A464" s="32">
        <v>2</v>
      </c>
      <c r="B464" s="39" t="s">
        <v>10</v>
      </c>
      <c r="C464" s="40">
        <f t="shared" si="202"/>
        <v>0</v>
      </c>
      <c r="D464" s="40"/>
      <c r="E464" s="40"/>
      <c r="F464" s="40"/>
      <c r="G464" s="40"/>
      <c r="H464" s="40"/>
      <c r="I464" s="40"/>
      <c r="J464" s="40"/>
      <c r="K464" s="54"/>
    </row>
    <row r="465" spans="1:11" ht="15">
      <c r="A465" s="32">
        <v>3</v>
      </c>
      <c r="B465" s="39" t="s">
        <v>11</v>
      </c>
      <c r="C465" s="40">
        <f t="shared" si="202"/>
        <v>68700106.7</v>
      </c>
      <c r="D465" s="40">
        <v>7576000</v>
      </c>
      <c r="E465" s="40">
        <v>7732253.9</v>
      </c>
      <c r="F465" s="40">
        <v>9043233</v>
      </c>
      <c r="G465" s="40">
        <v>9548000</v>
      </c>
      <c r="H465" s="40">
        <v>11340490.8</v>
      </c>
      <c r="I465" s="40">
        <v>11562495</v>
      </c>
      <c r="J465" s="40">
        <v>11897634</v>
      </c>
      <c r="K465" s="41"/>
    </row>
    <row r="466" spans="1:11" ht="15">
      <c r="A466" s="32">
        <v>4</v>
      </c>
      <c r="B466" s="39" t="s">
        <v>12</v>
      </c>
      <c r="C466" s="40">
        <f t="shared" si="202"/>
        <v>0</v>
      </c>
      <c r="D466" s="40"/>
      <c r="E466" s="40"/>
      <c r="F466" s="40"/>
      <c r="G466" s="40"/>
      <c r="H466" s="40"/>
      <c r="I466" s="40"/>
      <c r="J466" s="40"/>
      <c r="K466" s="41"/>
    </row>
    <row r="467" spans="1:11" ht="85.5" customHeight="1">
      <c r="A467" s="32"/>
      <c r="B467" s="67" t="s">
        <v>101</v>
      </c>
      <c r="C467" s="89">
        <f>SUM(C468:C471)</f>
        <v>1576800</v>
      </c>
      <c r="D467" s="89">
        <f>SUM(D468:D471)</f>
        <v>1100000</v>
      </c>
      <c r="E467" s="89">
        <f>SUM(E468:E471)</f>
        <v>99500</v>
      </c>
      <c r="F467" s="89">
        <f>SUM(F468:F471)</f>
        <v>0</v>
      </c>
      <c r="G467" s="89">
        <f>SUM(G468:G471)</f>
        <v>0</v>
      </c>
      <c r="H467" s="89">
        <f>SUM(H468:H471)</f>
        <v>0</v>
      </c>
      <c r="I467" s="89">
        <f>SUM(I468:I471)</f>
        <v>377300</v>
      </c>
      <c r="J467" s="89">
        <f>SUM(J468:J471)</f>
        <v>0</v>
      </c>
      <c r="K467" s="53" t="s">
        <v>100</v>
      </c>
    </row>
    <row r="468" spans="1:11" ht="15">
      <c r="A468" s="32">
        <f aca="true" t="shared" si="203" ref="A468:A469">A467+1</f>
        <v>1</v>
      </c>
      <c r="B468" s="39" t="s">
        <v>9</v>
      </c>
      <c r="C468" s="40">
        <f aca="true" t="shared" si="204" ref="C468:C471">SUM(D468:J468)</f>
        <v>0</v>
      </c>
      <c r="D468" s="40"/>
      <c r="E468" s="40"/>
      <c r="F468" s="40"/>
      <c r="G468" s="40"/>
      <c r="H468" s="40"/>
      <c r="I468" s="40"/>
      <c r="J468" s="40"/>
      <c r="K468" s="41"/>
    </row>
    <row r="469" spans="1:11" ht="15">
      <c r="A469" s="32">
        <f t="shared" si="203"/>
        <v>2</v>
      </c>
      <c r="B469" s="39" t="s">
        <v>10</v>
      </c>
      <c r="C469" s="40">
        <f t="shared" si="204"/>
        <v>0</v>
      </c>
      <c r="D469" s="40"/>
      <c r="E469" s="40"/>
      <c r="F469" s="40"/>
      <c r="G469" s="40"/>
      <c r="H469" s="40"/>
      <c r="I469" s="40"/>
      <c r="J469" s="40"/>
      <c r="K469" s="41"/>
    </row>
    <row r="470" spans="1:11" ht="15">
      <c r="A470" s="32">
        <v>3</v>
      </c>
      <c r="B470" s="39" t="s">
        <v>11</v>
      </c>
      <c r="C470" s="40">
        <f t="shared" si="204"/>
        <v>1576800</v>
      </c>
      <c r="D470" s="40">
        <v>1100000</v>
      </c>
      <c r="E470" s="40">
        <v>99500</v>
      </c>
      <c r="F470" s="40"/>
      <c r="G470" s="40"/>
      <c r="H470" s="40">
        <v>0</v>
      </c>
      <c r="I470" s="40">
        <v>377300</v>
      </c>
      <c r="J470" s="40"/>
      <c r="K470" s="41"/>
    </row>
    <row r="471" spans="1:11" ht="15">
      <c r="A471" s="32">
        <v>4</v>
      </c>
      <c r="B471" s="39" t="s">
        <v>12</v>
      </c>
      <c r="C471" s="40">
        <f t="shared" si="204"/>
        <v>0</v>
      </c>
      <c r="D471" s="40"/>
      <c r="E471" s="40"/>
      <c r="F471" s="40"/>
      <c r="G471" s="40"/>
      <c r="H471" s="40"/>
      <c r="I471" s="40"/>
      <c r="J471" s="40"/>
      <c r="K471" s="55"/>
    </row>
    <row r="472" spans="1:11" ht="79.5" customHeight="1">
      <c r="A472" s="32"/>
      <c r="B472" s="67" t="s">
        <v>102</v>
      </c>
      <c r="C472" s="89">
        <f>SUM(C473:C476)</f>
        <v>3500000</v>
      </c>
      <c r="D472" s="89">
        <f>SUM(D473:D476)</f>
        <v>1400000</v>
      </c>
      <c r="E472" s="89">
        <f>SUM(E473:E476)</f>
        <v>1400000</v>
      </c>
      <c r="F472" s="89">
        <f>SUM(F473:F476)</f>
        <v>0</v>
      </c>
      <c r="G472" s="89">
        <f>SUM(G473:G476)</f>
        <v>700000</v>
      </c>
      <c r="H472" s="89">
        <f>SUM(H473:H476)</f>
        <v>0</v>
      </c>
      <c r="I472" s="89">
        <f>SUM(I473:I476)</f>
        <v>0</v>
      </c>
      <c r="J472" s="89">
        <f>SUM(J473:J476)</f>
        <v>0</v>
      </c>
      <c r="K472" s="53" t="s">
        <v>100</v>
      </c>
    </row>
    <row r="473" spans="1:11" ht="15">
      <c r="A473" s="32">
        <f aca="true" t="shared" si="205" ref="A473:A474">A472+1</f>
        <v>1</v>
      </c>
      <c r="B473" s="39" t="s">
        <v>9</v>
      </c>
      <c r="C473" s="40">
        <f aca="true" t="shared" si="206" ref="C473:C476">SUM(D473:J473)</f>
        <v>0</v>
      </c>
      <c r="D473" s="40"/>
      <c r="E473" s="40"/>
      <c r="F473" s="40"/>
      <c r="G473" s="40"/>
      <c r="H473" s="40"/>
      <c r="I473" s="40"/>
      <c r="J473" s="40"/>
      <c r="K473" s="41"/>
    </row>
    <row r="474" spans="1:11" ht="15">
      <c r="A474" s="32">
        <f t="shared" si="205"/>
        <v>2</v>
      </c>
      <c r="B474" s="39" t="s">
        <v>10</v>
      </c>
      <c r="C474" s="40">
        <f t="shared" si="206"/>
        <v>0</v>
      </c>
      <c r="D474" s="40"/>
      <c r="E474" s="40"/>
      <c r="F474" s="40"/>
      <c r="G474" s="40"/>
      <c r="H474" s="40"/>
      <c r="I474" s="40"/>
      <c r="J474" s="40"/>
      <c r="K474" s="41"/>
    </row>
    <row r="475" spans="1:11" ht="15">
      <c r="A475" s="32">
        <v>3</v>
      </c>
      <c r="B475" s="39" t="s">
        <v>11</v>
      </c>
      <c r="C475" s="40">
        <f t="shared" si="206"/>
        <v>3500000</v>
      </c>
      <c r="D475" s="40">
        <v>1400000</v>
      </c>
      <c r="E475" s="40">
        <v>1400000</v>
      </c>
      <c r="F475" s="40"/>
      <c r="G475" s="40">
        <v>700000</v>
      </c>
      <c r="H475" s="40">
        <v>0</v>
      </c>
      <c r="I475" s="40">
        <v>0</v>
      </c>
      <c r="J475" s="40"/>
      <c r="K475" s="41"/>
    </row>
    <row r="476" spans="1:11" ht="15">
      <c r="A476" s="32">
        <v>4</v>
      </c>
      <c r="B476" s="39" t="s">
        <v>12</v>
      </c>
      <c r="C476" s="40">
        <f t="shared" si="206"/>
        <v>0</v>
      </c>
      <c r="D476" s="40"/>
      <c r="E476" s="40"/>
      <c r="F476" s="40"/>
      <c r="G476" s="40"/>
      <c r="H476" s="40"/>
      <c r="I476" s="40"/>
      <c r="J476" s="40"/>
      <c r="K476" s="55"/>
    </row>
    <row r="477" spans="1:11" ht="43.5">
      <c r="A477" s="32"/>
      <c r="B477" s="36" t="s">
        <v>103</v>
      </c>
      <c r="C477" s="89">
        <f>SUM(C478:C481)</f>
        <v>172964</v>
      </c>
      <c r="D477" s="89">
        <f>SUM(D478:D481)</f>
        <v>172964</v>
      </c>
      <c r="E477" s="89">
        <f>SUM(E478:E481)</f>
        <v>0</v>
      </c>
      <c r="F477" s="89">
        <f>SUM(F478:F481)</f>
        <v>0</v>
      </c>
      <c r="G477" s="89">
        <f>SUM(G478:G481)</f>
        <v>0</v>
      </c>
      <c r="H477" s="89">
        <f>SUM(H478:H481)</f>
        <v>0</v>
      </c>
      <c r="I477" s="89">
        <f>SUM(I478:I481)</f>
        <v>0</v>
      </c>
      <c r="J477" s="89">
        <f>SUM(J478:J481)</f>
        <v>0</v>
      </c>
      <c r="K477" s="55"/>
    </row>
    <row r="478" spans="1:11" ht="15">
      <c r="A478" s="32">
        <v>1</v>
      </c>
      <c r="B478" s="39" t="s">
        <v>9</v>
      </c>
      <c r="C478" s="40">
        <f aca="true" t="shared" si="207" ref="C478:C481">SUM(D478:J478)</f>
        <v>0</v>
      </c>
      <c r="D478" s="40"/>
      <c r="E478" s="40"/>
      <c r="F478" s="40"/>
      <c r="G478" s="40"/>
      <c r="H478" s="40"/>
      <c r="I478" s="40"/>
      <c r="J478" s="40"/>
      <c r="K478" s="55"/>
    </row>
    <row r="479" spans="1:11" ht="15">
      <c r="A479" s="32">
        <v>2</v>
      </c>
      <c r="B479" s="39" t="s">
        <v>10</v>
      </c>
      <c r="C479" s="40">
        <f t="shared" si="207"/>
        <v>0</v>
      </c>
      <c r="D479" s="40"/>
      <c r="E479" s="40"/>
      <c r="F479" s="40"/>
      <c r="G479" s="40"/>
      <c r="H479" s="40"/>
      <c r="I479" s="40"/>
      <c r="J479" s="40"/>
      <c r="K479" s="55"/>
    </row>
    <row r="480" spans="1:11" ht="15">
      <c r="A480" s="32">
        <v>3</v>
      </c>
      <c r="B480" s="39" t="s">
        <v>11</v>
      </c>
      <c r="C480" s="40">
        <f t="shared" si="207"/>
        <v>172964</v>
      </c>
      <c r="D480" s="40">
        <v>172964</v>
      </c>
      <c r="E480" s="40"/>
      <c r="F480" s="40"/>
      <c r="G480" s="40"/>
      <c r="H480" s="40"/>
      <c r="I480" s="40"/>
      <c r="J480" s="40"/>
      <c r="K480" s="55"/>
    </row>
    <row r="481" spans="1:11" ht="15">
      <c r="A481" s="32">
        <v>4</v>
      </c>
      <c r="B481" s="39" t="s">
        <v>12</v>
      </c>
      <c r="C481" s="40">
        <f t="shared" si="207"/>
        <v>0</v>
      </c>
      <c r="D481" s="40"/>
      <c r="E481" s="71"/>
      <c r="F481" s="72"/>
      <c r="G481" s="72"/>
      <c r="H481" s="72"/>
      <c r="I481" s="72"/>
      <c r="J481" s="72"/>
      <c r="K481" s="74"/>
    </row>
    <row r="482" spans="1:11" ht="129">
      <c r="A482" s="32"/>
      <c r="B482" s="36" t="s">
        <v>104</v>
      </c>
      <c r="C482" s="44">
        <f>SUM(C483:C486)</f>
        <v>3327188.9000000004</v>
      </c>
      <c r="D482" s="44">
        <f>SUM(D483:D486)</f>
        <v>0</v>
      </c>
      <c r="E482" s="44">
        <f>SUM(E483:E486)</f>
        <v>1263138.1</v>
      </c>
      <c r="F482" s="44">
        <f>SUM(F483:F486)</f>
        <v>260000</v>
      </c>
      <c r="G482" s="44">
        <f>SUM(G483:G486)</f>
        <v>302114</v>
      </c>
      <c r="H482" s="44">
        <f>SUM(H483:H486)</f>
        <v>1179300</v>
      </c>
      <c r="I482" s="44">
        <f>SUM(I483:I486)</f>
        <v>322636.8</v>
      </c>
      <c r="J482" s="44">
        <f>SUM(J483:J486)</f>
        <v>0</v>
      </c>
      <c r="K482" s="74"/>
    </row>
    <row r="483" spans="1:11" ht="15">
      <c r="A483" s="32">
        <v>1</v>
      </c>
      <c r="B483" s="39" t="s">
        <v>9</v>
      </c>
      <c r="C483" s="40">
        <f aca="true" t="shared" si="208" ref="C483:C486">SUM(D483:J483)</f>
        <v>0</v>
      </c>
      <c r="D483" s="40"/>
      <c r="E483" s="106"/>
      <c r="F483" s="107"/>
      <c r="G483" s="107"/>
      <c r="H483" s="72"/>
      <c r="I483" s="72"/>
      <c r="J483" s="72"/>
      <c r="K483" s="74"/>
    </row>
    <row r="484" spans="1:11" ht="15">
      <c r="A484" s="32">
        <v>2</v>
      </c>
      <c r="B484" s="39" t="s">
        <v>10</v>
      </c>
      <c r="C484" s="40">
        <f t="shared" si="208"/>
        <v>0</v>
      </c>
      <c r="D484" s="40"/>
      <c r="E484" s="106"/>
      <c r="F484" s="107"/>
      <c r="G484" s="107"/>
      <c r="H484" s="72"/>
      <c r="I484" s="72"/>
      <c r="J484" s="72"/>
      <c r="K484" s="74"/>
    </row>
    <row r="485" spans="1:11" ht="15">
      <c r="A485" s="32">
        <v>3</v>
      </c>
      <c r="B485" s="39" t="s">
        <v>11</v>
      </c>
      <c r="C485" s="40">
        <f t="shared" si="208"/>
        <v>3327188.9000000004</v>
      </c>
      <c r="D485" s="40"/>
      <c r="E485" s="106">
        <v>1263138.1</v>
      </c>
      <c r="F485" s="107">
        <v>260000</v>
      </c>
      <c r="G485" s="107">
        <v>302114</v>
      </c>
      <c r="H485" s="72">
        <v>1179300</v>
      </c>
      <c r="I485" s="72">
        <v>322636.8</v>
      </c>
      <c r="J485" s="72"/>
      <c r="K485" s="74"/>
    </row>
    <row r="486" spans="1:11" ht="15">
      <c r="A486" s="32">
        <v>4</v>
      </c>
      <c r="B486" s="39" t="s">
        <v>12</v>
      </c>
      <c r="C486" s="40">
        <f t="shared" si="208"/>
        <v>0</v>
      </c>
      <c r="D486" s="74"/>
      <c r="E486" s="108"/>
      <c r="F486" s="109"/>
      <c r="G486" s="109"/>
      <c r="H486" s="73"/>
      <c r="I486" s="73"/>
      <c r="J486" s="73"/>
      <c r="K486" s="74"/>
    </row>
    <row r="487" spans="1:11" ht="100.5">
      <c r="A487" s="32"/>
      <c r="B487" s="36" t="s">
        <v>105</v>
      </c>
      <c r="C487" s="44">
        <f>SUM(C488:C491)</f>
        <v>3000000</v>
      </c>
      <c r="D487" s="44">
        <f>SUM(D488:D491)</f>
        <v>0</v>
      </c>
      <c r="E487" s="44">
        <f>SUM(E488:E491)</f>
        <v>0</v>
      </c>
      <c r="F487" s="44">
        <f>SUM(F488:F491)</f>
        <v>0</v>
      </c>
      <c r="G487" s="44">
        <f>SUM(G488:G491)</f>
        <v>3000000</v>
      </c>
      <c r="H487" s="44">
        <f>SUM(H488:H491)</f>
        <v>0</v>
      </c>
      <c r="I487" s="44">
        <f>SUM(I488:I491)</f>
        <v>0</v>
      </c>
      <c r="J487" s="44">
        <f>SUM(J488:J491)</f>
        <v>0</v>
      </c>
      <c r="K487" s="74"/>
    </row>
    <row r="488" spans="1:11" ht="15">
      <c r="A488" s="32">
        <v>1</v>
      </c>
      <c r="B488" s="39" t="s">
        <v>9</v>
      </c>
      <c r="C488" s="40">
        <f aca="true" t="shared" si="209" ref="C488:C491">SUM(D488:J488)</f>
        <v>0</v>
      </c>
      <c r="D488" s="40"/>
      <c r="E488" s="106"/>
      <c r="F488" s="107"/>
      <c r="G488" s="107"/>
      <c r="H488" s="72"/>
      <c r="I488" s="72"/>
      <c r="J488" s="72"/>
      <c r="K488" s="74"/>
    </row>
    <row r="489" spans="1:11" ht="15">
      <c r="A489" s="32">
        <v>2</v>
      </c>
      <c r="B489" s="39" t="s">
        <v>10</v>
      </c>
      <c r="C489" s="40">
        <f t="shared" si="209"/>
        <v>0</v>
      </c>
      <c r="D489" s="40"/>
      <c r="E489" s="106"/>
      <c r="F489" s="107"/>
      <c r="G489" s="107"/>
      <c r="H489" s="72"/>
      <c r="I489" s="72"/>
      <c r="J489" s="72"/>
      <c r="K489" s="74"/>
    </row>
    <row r="490" spans="1:11" ht="15">
      <c r="A490" s="32">
        <v>3</v>
      </c>
      <c r="B490" s="39" t="s">
        <v>11</v>
      </c>
      <c r="C490" s="40">
        <f t="shared" si="209"/>
        <v>3000000</v>
      </c>
      <c r="D490" s="40"/>
      <c r="E490" s="106"/>
      <c r="F490" s="107"/>
      <c r="G490" s="107">
        <v>3000000</v>
      </c>
      <c r="H490" s="72"/>
      <c r="I490" s="72"/>
      <c r="J490" s="72"/>
      <c r="K490" s="74"/>
    </row>
    <row r="491" spans="1:11" ht="15">
      <c r="A491" s="32">
        <v>4</v>
      </c>
      <c r="B491" s="39" t="s">
        <v>12</v>
      </c>
      <c r="C491" s="40">
        <f t="shared" si="209"/>
        <v>0</v>
      </c>
      <c r="D491" s="74"/>
      <c r="E491" s="108"/>
      <c r="F491" s="109"/>
      <c r="G491" s="109"/>
      <c r="H491" s="73"/>
      <c r="I491" s="73"/>
      <c r="J491" s="73"/>
      <c r="K491" s="74"/>
    </row>
    <row r="492" spans="1:11" ht="114.75">
      <c r="A492" s="32"/>
      <c r="B492" s="36" t="s">
        <v>106</v>
      </c>
      <c r="C492" s="44">
        <f>SUM(C493:C496)</f>
        <v>237978</v>
      </c>
      <c r="D492" s="44">
        <f>SUM(D493:D496)</f>
        <v>0</v>
      </c>
      <c r="E492" s="44">
        <f>SUM(E493:E496)</f>
        <v>0</v>
      </c>
      <c r="F492" s="44">
        <f>SUM(F493:F496)</f>
        <v>0</v>
      </c>
      <c r="G492" s="44">
        <f>SUM(G493:G496)</f>
        <v>64600</v>
      </c>
      <c r="H492" s="44">
        <f>SUM(H493:H496)</f>
        <v>53378</v>
      </c>
      <c r="I492" s="44">
        <f>SUM(I493:I496)</f>
        <v>60000</v>
      </c>
      <c r="J492" s="44">
        <f>SUM(J493:J496)</f>
        <v>60000</v>
      </c>
      <c r="K492" s="74"/>
    </row>
    <row r="493" spans="1:11" ht="15">
      <c r="A493" s="32">
        <v>1</v>
      </c>
      <c r="B493" s="39" t="s">
        <v>9</v>
      </c>
      <c r="C493" s="40">
        <f aca="true" t="shared" si="210" ref="C493:C496">SUM(D493:J493)</f>
        <v>0</v>
      </c>
      <c r="D493" s="40"/>
      <c r="E493" s="106"/>
      <c r="F493" s="107"/>
      <c r="G493" s="107"/>
      <c r="H493" s="72"/>
      <c r="I493" s="72"/>
      <c r="J493" s="72"/>
      <c r="K493" s="74"/>
    </row>
    <row r="494" spans="1:11" ht="15">
      <c r="A494" s="32">
        <v>2</v>
      </c>
      <c r="B494" s="39" t="s">
        <v>10</v>
      </c>
      <c r="C494" s="40">
        <f t="shared" si="210"/>
        <v>0</v>
      </c>
      <c r="D494" s="40"/>
      <c r="E494" s="106"/>
      <c r="F494" s="107"/>
      <c r="G494" s="107"/>
      <c r="H494" s="72"/>
      <c r="I494" s="72"/>
      <c r="J494" s="72"/>
      <c r="K494" s="74"/>
    </row>
    <row r="495" spans="1:11" ht="15">
      <c r="A495" s="32">
        <v>3</v>
      </c>
      <c r="B495" s="39" t="s">
        <v>11</v>
      </c>
      <c r="C495" s="40">
        <f t="shared" si="210"/>
        <v>237978</v>
      </c>
      <c r="D495" s="40"/>
      <c r="E495" s="106"/>
      <c r="F495" s="107"/>
      <c r="G495" s="107">
        <v>64600</v>
      </c>
      <c r="H495" s="72">
        <v>53378</v>
      </c>
      <c r="I495" s="72">
        <v>60000</v>
      </c>
      <c r="J495" s="72">
        <v>60000</v>
      </c>
      <c r="K495" s="74"/>
    </row>
    <row r="496" spans="1:11" ht="15">
      <c r="A496" s="32">
        <v>4</v>
      </c>
      <c r="B496" s="39" t="s">
        <v>12</v>
      </c>
      <c r="C496" s="40">
        <f t="shared" si="210"/>
        <v>0</v>
      </c>
      <c r="D496" s="74"/>
      <c r="E496" s="108"/>
      <c r="F496" s="109"/>
      <c r="G496" s="109"/>
      <c r="H496" s="73"/>
      <c r="I496" s="73"/>
      <c r="J496" s="73"/>
      <c r="K496" s="74"/>
    </row>
    <row r="497" spans="1:11" ht="129">
      <c r="A497" s="32"/>
      <c r="B497" s="36" t="s">
        <v>107</v>
      </c>
      <c r="C497" s="44">
        <f>SUM(C498:C501)</f>
        <v>492100</v>
      </c>
      <c r="D497" s="44">
        <f>SUM(D498:D501)</f>
        <v>0</v>
      </c>
      <c r="E497" s="44">
        <f>SUM(E498:E501)</f>
        <v>0</v>
      </c>
      <c r="F497" s="44">
        <f>SUM(F498:F501)</f>
        <v>0</v>
      </c>
      <c r="G497" s="44">
        <f>SUM(G498:G501)</f>
        <v>134400</v>
      </c>
      <c r="H497" s="44">
        <f>SUM(H498:H501)</f>
        <v>124600</v>
      </c>
      <c r="I497" s="44">
        <f>SUM(I498:I501)</f>
        <v>113600</v>
      </c>
      <c r="J497" s="44">
        <f>SUM(J498:J501)</f>
        <v>119500</v>
      </c>
      <c r="K497" s="74"/>
    </row>
    <row r="498" spans="1:11" ht="15">
      <c r="A498" s="32">
        <v>1</v>
      </c>
      <c r="B498" s="39" t="s">
        <v>9</v>
      </c>
      <c r="C498" s="40">
        <f aca="true" t="shared" si="211" ref="C498:C501">SUM(D498:J498)</f>
        <v>0</v>
      </c>
      <c r="D498" s="40"/>
      <c r="E498" s="106"/>
      <c r="F498" s="107"/>
      <c r="G498" s="107"/>
      <c r="H498" s="72"/>
      <c r="I498" s="72"/>
      <c r="J498" s="72"/>
      <c r="K498" s="74"/>
    </row>
    <row r="499" spans="1:11" ht="15">
      <c r="A499" s="32">
        <v>2</v>
      </c>
      <c r="B499" s="39" t="s">
        <v>10</v>
      </c>
      <c r="C499" s="40">
        <f t="shared" si="211"/>
        <v>492100</v>
      </c>
      <c r="D499" s="40"/>
      <c r="E499" s="106"/>
      <c r="F499" s="107"/>
      <c r="G499" s="107">
        <v>134400</v>
      </c>
      <c r="H499" s="107">
        <v>124600</v>
      </c>
      <c r="I499" s="107">
        <v>113600</v>
      </c>
      <c r="J499" s="72">
        <v>119500</v>
      </c>
      <c r="K499" s="74"/>
    </row>
    <row r="500" spans="1:11" ht="15">
      <c r="A500" s="32">
        <v>3</v>
      </c>
      <c r="B500" s="39" t="s">
        <v>11</v>
      </c>
      <c r="C500" s="40">
        <f t="shared" si="211"/>
        <v>0</v>
      </c>
      <c r="D500" s="40"/>
      <c r="E500" s="106"/>
      <c r="F500" s="107"/>
      <c r="G500" s="107"/>
      <c r="H500" s="72"/>
      <c r="I500" s="72"/>
      <c r="J500" s="72"/>
      <c r="K500" s="74"/>
    </row>
    <row r="501" spans="1:11" ht="15">
      <c r="A501" s="32">
        <v>4</v>
      </c>
      <c r="B501" s="39" t="s">
        <v>12</v>
      </c>
      <c r="C501" s="40">
        <f t="shared" si="211"/>
        <v>0</v>
      </c>
      <c r="D501" s="74"/>
      <c r="E501" s="108"/>
      <c r="F501" s="109"/>
      <c r="G501" s="109"/>
      <c r="H501" s="73"/>
      <c r="I501" s="73"/>
      <c r="J501" s="73"/>
      <c r="K501" s="74"/>
    </row>
    <row r="502" spans="1:11" ht="107.25" customHeight="1" hidden="1">
      <c r="A502" s="3"/>
      <c r="B502" s="4"/>
      <c r="C502" s="5"/>
      <c r="D502" s="6"/>
      <c r="E502" s="6"/>
      <c r="F502" s="6"/>
      <c r="G502" s="5"/>
      <c r="H502" s="5"/>
      <c r="I502" s="31"/>
      <c r="J502" s="9" t="s">
        <v>108</v>
      </c>
      <c r="K502" s="9"/>
    </row>
    <row r="503" spans="1:11" ht="39.75" customHeight="1">
      <c r="A503" s="10" t="s">
        <v>109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7"/>
    </row>
    <row r="505" spans="1:11" ht="1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7"/>
    </row>
    <row r="506" spans="1:11" ht="15" customHeight="1">
      <c r="A506" s="32" t="s">
        <v>2</v>
      </c>
      <c r="B506" s="14" t="s">
        <v>3</v>
      </c>
      <c r="C506" s="33" t="s">
        <v>4</v>
      </c>
      <c r="D506" s="33"/>
      <c r="E506" s="33"/>
      <c r="F506" s="33"/>
      <c r="G506" s="33"/>
      <c r="H506" s="33"/>
      <c r="I506" s="33"/>
      <c r="J506" s="33"/>
      <c r="K506" s="14" t="s">
        <v>5</v>
      </c>
    </row>
    <row r="507" spans="1:11" ht="91.5" customHeight="1">
      <c r="A507" s="32"/>
      <c r="B507" s="14"/>
      <c r="C507" s="34" t="s">
        <v>6</v>
      </c>
      <c r="D507" s="33">
        <v>2014</v>
      </c>
      <c r="E507" s="33">
        <v>2015</v>
      </c>
      <c r="F507" s="33">
        <v>2016</v>
      </c>
      <c r="G507" s="33">
        <v>2017</v>
      </c>
      <c r="H507" s="33">
        <v>2018</v>
      </c>
      <c r="I507" s="33">
        <v>2019</v>
      </c>
      <c r="J507" s="33">
        <v>2020</v>
      </c>
      <c r="K507" s="14"/>
    </row>
    <row r="508" spans="1:11" ht="15">
      <c r="A508" s="35">
        <v>1</v>
      </c>
      <c r="B508" s="14" t="s">
        <v>7</v>
      </c>
      <c r="C508" s="34">
        <v>3</v>
      </c>
      <c r="D508" s="33">
        <v>4</v>
      </c>
      <c r="E508" s="33">
        <v>5</v>
      </c>
      <c r="F508" s="33">
        <v>6</v>
      </c>
      <c r="G508" s="33">
        <v>7</v>
      </c>
      <c r="H508" s="33">
        <v>8</v>
      </c>
      <c r="I508" s="33">
        <v>9</v>
      </c>
      <c r="J508" s="33">
        <v>10</v>
      </c>
      <c r="K508" s="33">
        <v>11</v>
      </c>
    </row>
    <row r="509" spans="1:11" ht="57.75">
      <c r="A509" s="32"/>
      <c r="B509" s="36" t="s">
        <v>14</v>
      </c>
      <c r="C509" s="42">
        <f>SUM(C510:C513)</f>
        <v>90168368.6</v>
      </c>
      <c r="D509" s="42">
        <f>SUM(D510:D513)</f>
        <v>11438800</v>
      </c>
      <c r="E509" s="42">
        <f>SUM(E510:E513)</f>
        <v>12211000</v>
      </c>
      <c r="F509" s="42">
        <f>SUM(F510:F513)</f>
        <v>12811000</v>
      </c>
      <c r="G509" s="42">
        <f>SUM(G510:G513)</f>
        <v>11943668.6</v>
      </c>
      <c r="H509" s="42">
        <f>SUM(H510:H513)</f>
        <v>12463500</v>
      </c>
      <c r="I509" s="42">
        <f>SUM(I510:I513)</f>
        <v>14384200</v>
      </c>
      <c r="J509" s="42">
        <f>SUM(J510:J513)</f>
        <v>14916200</v>
      </c>
      <c r="K509" s="38"/>
    </row>
    <row r="510" spans="1:11" ht="15">
      <c r="A510" s="32">
        <f aca="true" t="shared" si="212" ref="A510:A513">A509+1</f>
        <v>1</v>
      </c>
      <c r="B510" s="39" t="s">
        <v>9</v>
      </c>
      <c r="C510" s="37">
        <f aca="true" t="shared" si="213" ref="C510:C513">SUM(D510:J510)</f>
        <v>0</v>
      </c>
      <c r="D510" s="40">
        <f aca="true" t="shared" si="214" ref="D510:D513">D518</f>
        <v>0</v>
      </c>
      <c r="E510" s="40">
        <f aca="true" t="shared" si="215" ref="E510:E513">E518</f>
        <v>0</v>
      </c>
      <c r="F510" s="40">
        <f aca="true" t="shared" si="216" ref="F510:F513">F518</f>
        <v>0</v>
      </c>
      <c r="G510" s="40">
        <f aca="true" t="shared" si="217" ref="G510:G513">G518</f>
        <v>0</v>
      </c>
      <c r="H510" s="40">
        <f aca="true" t="shared" si="218" ref="H510:H513">H518</f>
        <v>0</v>
      </c>
      <c r="I510" s="40">
        <f aca="true" t="shared" si="219" ref="I510:I513">I518</f>
        <v>0</v>
      </c>
      <c r="J510" s="40">
        <f aca="true" t="shared" si="220" ref="J510:J513">J518</f>
        <v>0</v>
      </c>
      <c r="K510" s="41"/>
    </row>
    <row r="511" spans="1:11" ht="15">
      <c r="A511" s="32">
        <f t="shared" si="212"/>
        <v>2</v>
      </c>
      <c r="B511" s="39" t="s">
        <v>10</v>
      </c>
      <c r="C511" s="37">
        <f t="shared" si="213"/>
        <v>59933700</v>
      </c>
      <c r="D511" s="40">
        <f t="shared" si="214"/>
        <v>8006800</v>
      </c>
      <c r="E511" s="40">
        <f t="shared" si="215"/>
        <v>8547700</v>
      </c>
      <c r="F511" s="40">
        <f t="shared" si="216"/>
        <v>8547700</v>
      </c>
      <c r="G511" s="40">
        <f t="shared" si="217"/>
        <v>7465400</v>
      </c>
      <c r="H511" s="40">
        <f t="shared" si="218"/>
        <v>7863500</v>
      </c>
      <c r="I511" s="40">
        <f t="shared" si="219"/>
        <v>9586400</v>
      </c>
      <c r="J511" s="40">
        <f t="shared" si="220"/>
        <v>9916200</v>
      </c>
      <c r="K511" s="41"/>
    </row>
    <row r="512" spans="1:11" ht="15">
      <c r="A512" s="32">
        <f t="shared" si="212"/>
        <v>3</v>
      </c>
      <c r="B512" s="39" t="s">
        <v>11</v>
      </c>
      <c r="C512" s="37">
        <f t="shared" si="213"/>
        <v>30234668.6</v>
      </c>
      <c r="D512" s="40">
        <f t="shared" si="214"/>
        <v>3432000</v>
      </c>
      <c r="E512" s="40">
        <f t="shared" si="215"/>
        <v>3663300</v>
      </c>
      <c r="F512" s="40">
        <f t="shared" si="216"/>
        <v>4263300</v>
      </c>
      <c r="G512" s="40">
        <f t="shared" si="217"/>
        <v>4478268.6</v>
      </c>
      <c r="H512" s="40">
        <f t="shared" si="218"/>
        <v>4600000</v>
      </c>
      <c r="I512" s="40">
        <f t="shared" si="219"/>
        <v>4797800</v>
      </c>
      <c r="J512" s="40">
        <f t="shared" si="220"/>
        <v>5000000</v>
      </c>
      <c r="K512" s="41"/>
    </row>
    <row r="513" spans="1:11" ht="15">
      <c r="A513" s="32">
        <f t="shared" si="212"/>
        <v>4</v>
      </c>
      <c r="B513" s="39" t="s">
        <v>12</v>
      </c>
      <c r="C513" s="37">
        <f t="shared" si="213"/>
        <v>0</v>
      </c>
      <c r="D513" s="40">
        <f t="shared" si="214"/>
        <v>0</v>
      </c>
      <c r="E513" s="40">
        <f t="shared" si="215"/>
        <v>0</v>
      </c>
      <c r="F513" s="40">
        <f t="shared" si="216"/>
        <v>0</v>
      </c>
      <c r="G513" s="40">
        <f t="shared" si="217"/>
        <v>0</v>
      </c>
      <c r="H513" s="40">
        <f t="shared" si="218"/>
        <v>0</v>
      </c>
      <c r="I513" s="40">
        <f t="shared" si="219"/>
        <v>0</v>
      </c>
      <c r="J513" s="40">
        <f t="shared" si="220"/>
        <v>0</v>
      </c>
      <c r="K513" s="41"/>
    </row>
    <row r="514" spans="1:11" ht="15">
      <c r="A514" s="32"/>
      <c r="B514" s="45"/>
      <c r="C514" s="47"/>
      <c r="D514" s="47"/>
      <c r="E514" s="47"/>
      <c r="F514" s="47"/>
      <c r="G514" s="47"/>
      <c r="H514" s="47"/>
      <c r="I514" s="47"/>
      <c r="J514" s="47"/>
      <c r="K514" s="41"/>
    </row>
    <row r="515" spans="1:11" ht="18.75" customHeight="1">
      <c r="A515" s="32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ht="15">
      <c r="A516" s="32"/>
      <c r="B516" s="49" t="s">
        <v>73</v>
      </c>
      <c r="C516" s="49"/>
      <c r="D516" s="49"/>
      <c r="E516" s="49"/>
      <c r="F516" s="49"/>
      <c r="G516" s="49"/>
      <c r="H516" s="49"/>
      <c r="I516" s="49"/>
      <c r="J516" s="49"/>
      <c r="K516" s="49"/>
    </row>
    <row r="517" spans="1:11" ht="29.25">
      <c r="A517" s="32"/>
      <c r="B517" s="36" t="s">
        <v>16</v>
      </c>
      <c r="C517" s="110">
        <f>SUM(C518:C521)</f>
        <v>90168368.6</v>
      </c>
      <c r="D517" s="110">
        <f>SUM(D518:D521)</f>
        <v>11438800</v>
      </c>
      <c r="E517" s="110">
        <f>SUM(E518:E521)</f>
        <v>12211000</v>
      </c>
      <c r="F517" s="110">
        <f>SUM(F518:F521)</f>
        <v>12811000</v>
      </c>
      <c r="G517" s="110">
        <f>SUM(G518:G521)</f>
        <v>11943668.6</v>
      </c>
      <c r="H517" s="110">
        <f>SUM(H518:H521)</f>
        <v>12463500</v>
      </c>
      <c r="I517" s="110">
        <f>SUM(I518:I521)</f>
        <v>14384200</v>
      </c>
      <c r="J517" s="110">
        <f>SUM(J518:J521)</f>
        <v>14916200</v>
      </c>
      <c r="K517" s="66"/>
    </row>
    <row r="518" spans="1:11" ht="15">
      <c r="A518" s="32">
        <f aca="true" t="shared" si="221" ref="A518:A521">A517+1</f>
        <v>1</v>
      </c>
      <c r="B518" s="39" t="s">
        <v>9</v>
      </c>
      <c r="C518" s="110">
        <f aca="true" t="shared" si="222" ref="C518:C521">SUM(D518:J518)</f>
        <v>0</v>
      </c>
      <c r="D518" s="103">
        <f aca="true" t="shared" si="223" ref="D518:D521">D523</f>
        <v>0</v>
      </c>
      <c r="E518" s="103">
        <f aca="true" t="shared" si="224" ref="E518:E521">E523</f>
        <v>0</v>
      </c>
      <c r="F518" s="103">
        <f aca="true" t="shared" si="225" ref="F518:F521">F523</f>
        <v>0</v>
      </c>
      <c r="G518" s="103">
        <f aca="true" t="shared" si="226" ref="G518:G521">G523</f>
        <v>0</v>
      </c>
      <c r="H518" s="103">
        <f aca="true" t="shared" si="227" ref="H518:H521">H523</f>
        <v>0</v>
      </c>
      <c r="I518" s="103">
        <f>I523</f>
        <v>0</v>
      </c>
      <c r="J518" s="103">
        <f>J523</f>
        <v>0</v>
      </c>
      <c r="K518" s="41"/>
    </row>
    <row r="519" spans="1:11" ht="15">
      <c r="A519" s="32">
        <f t="shared" si="221"/>
        <v>2</v>
      </c>
      <c r="B519" s="39" t="s">
        <v>10</v>
      </c>
      <c r="C519" s="110">
        <f t="shared" si="222"/>
        <v>59933700</v>
      </c>
      <c r="D519" s="103">
        <f t="shared" si="223"/>
        <v>8006800</v>
      </c>
      <c r="E519" s="103">
        <f t="shared" si="224"/>
        <v>8547700</v>
      </c>
      <c r="F519" s="103">
        <f t="shared" si="225"/>
        <v>8547700</v>
      </c>
      <c r="G519" s="103">
        <f t="shared" si="226"/>
        <v>7465400</v>
      </c>
      <c r="H519" s="103">
        <f t="shared" si="227"/>
        <v>7863500</v>
      </c>
      <c r="I519" s="103">
        <f aca="true" t="shared" si="228" ref="I519:I520">I524+I529</f>
        <v>9586400</v>
      </c>
      <c r="J519" s="103">
        <f aca="true" t="shared" si="229" ref="J519:J520">J524+J529</f>
        <v>9916200</v>
      </c>
      <c r="K519" s="41"/>
    </row>
    <row r="520" spans="1:11" ht="15">
      <c r="A520" s="32">
        <f t="shared" si="221"/>
        <v>3</v>
      </c>
      <c r="B520" s="39" t="s">
        <v>11</v>
      </c>
      <c r="C520" s="110">
        <f t="shared" si="222"/>
        <v>30234668.6</v>
      </c>
      <c r="D520" s="103">
        <f t="shared" si="223"/>
        <v>3432000</v>
      </c>
      <c r="E520" s="103">
        <f t="shared" si="224"/>
        <v>3663300</v>
      </c>
      <c r="F520" s="103">
        <f t="shared" si="225"/>
        <v>4263300</v>
      </c>
      <c r="G520" s="103">
        <f t="shared" si="226"/>
        <v>4478268.6</v>
      </c>
      <c r="H520" s="103">
        <f t="shared" si="227"/>
        <v>4600000</v>
      </c>
      <c r="I520" s="103">
        <f t="shared" si="228"/>
        <v>4797800</v>
      </c>
      <c r="J520" s="103">
        <f t="shared" si="229"/>
        <v>5000000</v>
      </c>
      <c r="K520" s="41"/>
    </row>
    <row r="521" spans="1:11" ht="15">
      <c r="A521" s="32">
        <f t="shared" si="221"/>
        <v>4</v>
      </c>
      <c r="B521" s="39" t="s">
        <v>12</v>
      </c>
      <c r="C521" s="110">
        <f t="shared" si="222"/>
        <v>0</v>
      </c>
      <c r="D521" s="103">
        <f t="shared" si="223"/>
        <v>0</v>
      </c>
      <c r="E521" s="103">
        <f t="shared" si="224"/>
        <v>0</v>
      </c>
      <c r="F521" s="103">
        <f t="shared" si="225"/>
        <v>0</v>
      </c>
      <c r="G521" s="103">
        <f t="shared" si="226"/>
        <v>0</v>
      </c>
      <c r="H521" s="103">
        <f t="shared" si="227"/>
        <v>0</v>
      </c>
      <c r="I521" s="103">
        <f>I526</f>
        <v>0</v>
      </c>
      <c r="J521" s="103">
        <f>J526</f>
        <v>0</v>
      </c>
      <c r="K521" s="41"/>
    </row>
    <row r="522" spans="1:11" ht="93.75" customHeight="1">
      <c r="A522" s="32"/>
      <c r="B522" s="67" t="s">
        <v>110</v>
      </c>
      <c r="C522" s="104">
        <f>SUM(C523:C526)</f>
        <v>88013068.6</v>
      </c>
      <c r="D522" s="104">
        <f>SUM(D524:D526)</f>
        <v>11438800</v>
      </c>
      <c r="E522" s="104">
        <f>E524+E525</f>
        <v>12211000</v>
      </c>
      <c r="F522" s="104">
        <f>SUM(F524:F526)</f>
        <v>12811000</v>
      </c>
      <c r="G522" s="104">
        <f>SUM(G524:G526)</f>
        <v>11943668.6</v>
      </c>
      <c r="H522" s="104">
        <f>SUM(H524:H526)</f>
        <v>12463500</v>
      </c>
      <c r="I522" s="104">
        <f>SUM(I524:I526)</f>
        <v>13342000</v>
      </c>
      <c r="J522" s="104">
        <f>SUM(J524:J526)</f>
        <v>13803100</v>
      </c>
      <c r="K522" s="53" t="s">
        <v>111</v>
      </c>
    </row>
    <row r="523" spans="1:11" ht="15">
      <c r="A523" s="32">
        <v>1</v>
      </c>
      <c r="B523" s="39" t="s">
        <v>9</v>
      </c>
      <c r="C523" s="104">
        <f aca="true" t="shared" si="230" ref="C523:C526">SUM(D523:J523)</f>
        <v>0</v>
      </c>
      <c r="D523" s="103"/>
      <c r="E523" s="103"/>
      <c r="F523" s="103"/>
      <c r="G523" s="103"/>
      <c r="H523" s="103"/>
      <c r="I523" s="103"/>
      <c r="J523" s="103"/>
      <c r="K523" s="41"/>
    </row>
    <row r="524" spans="1:11" ht="15">
      <c r="A524" s="32">
        <v>2</v>
      </c>
      <c r="B524" s="39" t="s">
        <v>10</v>
      </c>
      <c r="C524" s="104">
        <f t="shared" si="230"/>
        <v>57778400</v>
      </c>
      <c r="D524" s="103">
        <v>8006800</v>
      </c>
      <c r="E524" s="103">
        <v>8547700</v>
      </c>
      <c r="F524" s="103">
        <v>8547700</v>
      </c>
      <c r="G524" s="103">
        <v>7465400</v>
      </c>
      <c r="H524" s="103">
        <v>7863500</v>
      </c>
      <c r="I524" s="103">
        <v>8544200</v>
      </c>
      <c r="J524" s="103">
        <v>8803100</v>
      </c>
      <c r="K524" s="54"/>
    </row>
    <row r="525" spans="1:11" ht="15">
      <c r="A525" s="32">
        <v>3</v>
      </c>
      <c r="B525" s="39" t="s">
        <v>11</v>
      </c>
      <c r="C525" s="104">
        <f t="shared" si="230"/>
        <v>30234668.6</v>
      </c>
      <c r="D525" s="111">
        <v>3432000</v>
      </c>
      <c r="E525" s="103">
        <v>3663300</v>
      </c>
      <c r="F525" s="103">
        <v>4263300</v>
      </c>
      <c r="G525" s="103">
        <v>4478268.6</v>
      </c>
      <c r="H525" s="103">
        <v>4600000</v>
      </c>
      <c r="I525" s="103">
        <v>4797800</v>
      </c>
      <c r="J525" s="103">
        <v>5000000</v>
      </c>
      <c r="K525" s="41"/>
    </row>
    <row r="526" spans="1:11" ht="15">
      <c r="A526" s="32">
        <v>4</v>
      </c>
      <c r="B526" s="39" t="s">
        <v>12</v>
      </c>
      <c r="C526" s="104">
        <f t="shared" si="230"/>
        <v>0</v>
      </c>
      <c r="D526" s="103"/>
      <c r="E526" s="103"/>
      <c r="F526" s="103"/>
      <c r="G526" s="103"/>
      <c r="H526" s="103"/>
      <c r="I526" s="103"/>
      <c r="J526" s="103"/>
      <c r="K526" s="41"/>
    </row>
    <row r="527" spans="1:11" ht="149.25" customHeight="1">
      <c r="A527" s="32"/>
      <c r="B527" s="67" t="s">
        <v>112</v>
      </c>
      <c r="C527" s="104">
        <f>SUM(C528:C531)</f>
        <v>2155300</v>
      </c>
      <c r="D527" s="104">
        <f>SUM(D529:D531)</f>
        <v>0</v>
      </c>
      <c r="E527" s="104">
        <f>E529+E530</f>
        <v>0</v>
      </c>
      <c r="F527" s="104">
        <f>SUM(F529:F531)</f>
        <v>0</v>
      </c>
      <c r="G527" s="104">
        <f>SUM(G529:G531)</f>
        <v>0</v>
      </c>
      <c r="H527" s="104">
        <f>SUM(H529:H531)</f>
        <v>0</v>
      </c>
      <c r="I527" s="104">
        <f>SUM(I529:I531)</f>
        <v>1042200</v>
      </c>
      <c r="J527" s="104">
        <f>SUM(J529:J531)</f>
        <v>1113100</v>
      </c>
      <c r="K527" s="53" t="s">
        <v>111</v>
      </c>
    </row>
    <row r="528" spans="1:11" ht="15">
      <c r="A528" s="32">
        <v>1</v>
      </c>
      <c r="B528" s="39" t="s">
        <v>9</v>
      </c>
      <c r="C528" s="104">
        <f aca="true" t="shared" si="231" ref="C528:C531">SUM(D528:J528)</f>
        <v>0</v>
      </c>
      <c r="D528" s="103"/>
      <c r="E528" s="103"/>
      <c r="F528" s="103"/>
      <c r="G528" s="103"/>
      <c r="H528" s="103"/>
      <c r="I528" s="103"/>
      <c r="J528" s="103"/>
      <c r="K528" s="41"/>
    </row>
    <row r="529" spans="1:11" ht="15">
      <c r="A529" s="32">
        <v>2</v>
      </c>
      <c r="B529" s="39" t="s">
        <v>10</v>
      </c>
      <c r="C529" s="104">
        <f t="shared" si="231"/>
        <v>2155300</v>
      </c>
      <c r="D529" s="103"/>
      <c r="E529" s="103"/>
      <c r="F529" s="103"/>
      <c r="G529" s="103"/>
      <c r="H529" s="103"/>
      <c r="I529" s="103">
        <v>1042200</v>
      </c>
      <c r="J529" s="103">
        <v>1113100</v>
      </c>
      <c r="K529" s="54"/>
    </row>
    <row r="530" spans="1:11" ht="15">
      <c r="A530" s="32">
        <v>3</v>
      </c>
      <c r="B530" s="39" t="s">
        <v>11</v>
      </c>
      <c r="C530" s="104">
        <f t="shared" si="231"/>
        <v>0</v>
      </c>
      <c r="D530" s="111"/>
      <c r="E530" s="103"/>
      <c r="F530" s="103"/>
      <c r="G530" s="103"/>
      <c r="H530" s="103"/>
      <c r="I530" s="103"/>
      <c r="J530" s="103"/>
      <c r="K530" s="41"/>
    </row>
    <row r="531" spans="1:11" ht="15">
      <c r="A531" s="32">
        <v>4</v>
      </c>
      <c r="B531" s="39" t="s">
        <v>12</v>
      </c>
      <c r="C531" s="104">
        <f t="shared" si="231"/>
        <v>0</v>
      </c>
      <c r="D531" s="103"/>
      <c r="E531" s="103"/>
      <c r="F531" s="103"/>
      <c r="G531" s="103"/>
      <c r="H531" s="103"/>
      <c r="I531" s="103"/>
      <c r="J531" s="103"/>
      <c r="K531" s="41"/>
    </row>
    <row r="533" spans="1:11" ht="108.75" customHeight="1" hidden="1">
      <c r="A533" s="3"/>
      <c r="B533" s="4"/>
      <c r="C533" s="5"/>
      <c r="D533" s="6"/>
      <c r="E533" s="6"/>
      <c r="F533" s="6"/>
      <c r="G533" s="5"/>
      <c r="H533" s="5"/>
      <c r="I533" s="31"/>
      <c r="J533" s="9" t="s">
        <v>113</v>
      </c>
      <c r="K533" s="9"/>
    </row>
    <row r="534" spans="1:11" ht="34.5" customHeight="1">
      <c r="A534" s="10" t="s">
        <v>114</v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7"/>
    </row>
    <row r="536" spans="1:11" ht="1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7"/>
    </row>
    <row r="537" spans="1:11" ht="15" customHeight="1">
      <c r="A537" s="32" t="s">
        <v>2</v>
      </c>
      <c r="B537" s="14" t="s">
        <v>3</v>
      </c>
      <c r="C537" s="33" t="s">
        <v>4</v>
      </c>
      <c r="D537" s="33"/>
      <c r="E537" s="33"/>
      <c r="F537" s="33"/>
      <c r="G537" s="33"/>
      <c r="H537" s="33"/>
      <c r="I537" s="33"/>
      <c r="J537" s="33"/>
      <c r="K537" s="14" t="s">
        <v>5</v>
      </c>
    </row>
    <row r="538" spans="1:11" ht="90.75" customHeight="1">
      <c r="A538" s="32"/>
      <c r="B538" s="14"/>
      <c r="C538" s="34" t="s">
        <v>6</v>
      </c>
      <c r="D538" s="33">
        <v>2014</v>
      </c>
      <c r="E538" s="33">
        <v>2015</v>
      </c>
      <c r="F538" s="33">
        <v>2016</v>
      </c>
      <c r="G538" s="33">
        <v>2017</v>
      </c>
      <c r="H538" s="33">
        <v>2018</v>
      </c>
      <c r="I538" s="33">
        <v>2019</v>
      </c>
      <c r="J538" s="33">
        <v>2020</v>
      </c>
      <c r="K538" s="14"/>
    </row>
    <row r="539" spans="1:11" ht="15">
      <c r="A539" s="35">
        <v>1</v>
      </c>
      <c r="B539" s="14" t="s">
        <v>7</v>
      </c>
      <c r="C539" s="34">
        <v>3</v>
      </c>
      <c r="D539" s="33">
        <v>4</v>
      </c>
      <c r="E539" s="33">
        <v>5</v>
      </c>
      <c r="F539" s="33">
        <v>6</v>
      </c>
      <c r="G539" s="33">
        <v>7</v>
      </c>
      <c r="H539" s="33">
        <v>8</v>
      </c>
      <c r="I539" s="33">
        <v>9</v>
      </c>
      <c r="J539" s="33">
        <v>10</v>
      </c>
      <c r="K539" s="33">
        <v>11</v>
      </c>
    </row>
    <row r="540" spans="1:11" ht="57.75">
      <c r="A540" s="32"/>
      <c r="B540" s="36" t="s">
        <v>14</v>
      </c>
      <c r="C540" s="37">
        <f>SUM(C541:C544)</f>
        <v>2997500</v>
      </c>
      <c r="D540" s="37">
        <f>SUM(D541:D544)</f>
        <v>425000</v>
      </c>
      <c r="E540" s="37">
        <f>SUM(E541:E544)</f>
        <v>428000</v>
      </c>
      <c r="F540" s="37">
        <f>SUM(F541:F544)</f>
        <v>507500</v>
      </c>
      <c r="G540" s="37">
        <f>SUM(G541:G544)</f>
        <v>450000</v>
      </c>
      <c r="H540" s="37">
        <f>SUM(H541:H544)</f>
        <v>400000</v>
      </c>
      <c r="I540" s="37">
        <f>SUM(I541:I544)</f>
        <v>787000</v>
      </c>
      <c r="J540" s="37">
        <f>SUM(J541:J544)</f>
        <v>0</v>
      </c>
      <c r="K540" s="38"/>
    </row>
    <row r="541" spans="1:11" ht="15">
      <c r="A541" s="32">
        <f aca="true" t="shared" si="232" ref="A541:A544">A540+1</f>
        <v>1</v>
      </c>
      <c r="B541" s="39" t="s">
        <v>9</v>
      </c>
      <c r="C541" s="40">
        <f aca="true" t="shared" si="233" ref="C541:C544">SUM(D541:J541)</f>
        <v>0</v>
      </c>
      <c r="D541" s="40">
        <f aca="true" t="shared" si="234" ref="D541:D544">D549</f>
        <v>0</v>
      </c>
      <c r="E541" s="40">
        <f aca="true" t="shared" si="235" ref="E541:E544">E549</f>
        <v>0</v>
      </c>
      <c r="F541" s="40">
        <f aca="true" t="shared" si="236" ref="F541:F544">F549</f>
        <v>0</v>
      </c>
      <c r="G541" s="40">
        <f aca="true" t="shared" si="237" ref="G541:G544">G549</f>
        <v>0</v>
      </c>
      <c r="H541" s="40">
        <f aca="true" t="shared" si="238" ref="H541:H544">H549</f>
        <v>0</v>
      </c>
      <c r="I541" s="40">
        <f aca="true" t="shared" si="239" ref="I541:I544">I549</f>
        <v>0</v>
      </c>
      <c r="J541" s="40">
        <f aca="true" t="shared" si="240" ref="J541:J544">J549</f>
        <v>0</v>
      </c>
      <c r="K541" s="41"/>
    </row>
    <row r="542" spans="1:11" ht="15">
      <c r="A542" s="32">
        <f t="shared" si="232"/>
        <v>2</v>
      </c>
      <c r="B542" s="39" t="s">
        <v>10</v>
      </c>
      <c r="C542" s="40">
        <f t="shared" si="233"/>
        <v>351000</v>
      </c>
      <c r="D542" s="40">
        <f t="shared" si="234"/>
        <v>123000</v>
      </c>
      <c r="E542" s="40">
        <f t="shared" si="235"/>
        <v>128000</v>
      </c>
      <c r="F542" s="40">
        <f t="shared" si="236"/>
        <v>100000</v>
      </c>
      <c r="G542" s="40">
        <f t="shared" si="237"/>
        <v>0</v>
      </c>
      <c r="H542" s="40">
        <f t="shared" si="238"/>
        <v>0</v>
      </c>
      <c r="I542" s="40">
        <f t="shared" si="239"/>
        <v>0</v>
      </c>
      <c r="J542" s="40">
        <f t="shared" si="240"/>
        <v>0</v>
      </c>
      <c r="K542" s="41"/>
    </row>
    <row r="543" spans="1:11" ht="15">
      <c r="A543" s="32">
        <f t="shared" si="232"/>
        <v>3</v>
      </c>
      <c r="B543" s="39" t="s">
        <v>11</v>
      </c>
      <c r="C543" s="40">
        <f t="shared" si="233"/>
        <v>2646500</v>
      </c>
      <c r="D543" s="40">
        <f t="shared" si="234"/>
        <v>302000</v>
      </c>
      <c r="E543" s="40">
        <f t="shared" si="235"/>
        <v>300000</v>
      </c>
      <c r="F543" s="40">
        <f t="shared" si="236"/>
        <v>407500</v>
      </c>
      <c r="G543" s="40">
        <f t="shared" si="237"/>
        <v>450000</v>
      </c>
      <c r="H543" s="40">
        <f t="shared" si="238"/>
        <v>400000</v>
      </c>
      <c r="I543" s="40">
        <f t="shared" si="239"/>
        <v>787000</v>
      </c>
      <c r="J543" s="40">
        <f t="shared" si="240"/>
        <v>0</v>
      </c>
      <c r="K543" s="41"/>
    </row>
    <row r="544" spans="1:11" ht="15">
      <c r="A544" s="32">
        <f t="shared" si="232"/>
        <v>4</v>
      </c>
      <c r="B544" s="39" t="s">
        <v>12</v>
      </c>
      <c r="C544" s="40">
        <f t="shared" si="233"/>
        <v>0</v>
      </c>
      <c r="D544" s="40">
        <f t="shared" si="234"/>
        <v>0</v>
      </c>
      <c r="E544" s="40">
        <f t="shared" si="235"/>
        <v>0</v>
      </c>
      <c r="F544" s="40">
        <f t="shared" si="236"/>
        <v>0</v>
      </c>
      <c r="G544" s="40">
        <f t="shared" si="237"/>
        <v>0</v>
      </c>
      <c r="H544" s="40">
        <f t="shared" si="238"/>
        <v>0</v>
      </c>
      <c r="I544" s="40">
        <f t="shared" si="239"/>
        <v>0</v>
      </c>
      <c r="J544" s="40">
        <f t="shared" si="240"/>
        <v>0</v>
      </c>
      <c r="K544" s="41"/>
    </row>
    <row r="545" spans="1:11" ht="15">
      <c r="A545" s="32"/>
      <c r="B545" s="45"/>
      <c r="C545" s="47"/>
      <c r="D545" s="47"/>
      <c r="E545" s="47"/>
      <c r="F545" s="47"/>
      <c r="G545" s="47"/>
      <c r="H545" s="47"/>
      <c r="I545" s="47"/>
      <c r="J545" s="47"/>
      <c r="K545" s="41"/>
    </row>
    <row r="546" spans="1:11" ht="18.75" customHeight="1">
      <c r="A546" s="32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ht="15">
      <c r="A547" s="32"/>
      <c r="B547" s="49" t="s">
        <v>73</v>
      </c>
      <c r="C547" s="49"/>
      <c r="D547" s="49"/>
      <c r="E547" s="49"/>
      <c r="F547" s="49"/>
      <c r="G547" s="49"/>
      <c r="H547" s="49"/>
      <c r="I547" s="49"/>
      <c r="J547" s="49"/>
      <c r="K547" s="49"/>
    </row>
    <row r="548" spans="1:11" ht="29.25">
      <c r="A548" s="32"/>
      <c r="B548" s="36" t="s">
        <v>16</v>
      </c>
      <c r="C548" s="50">
        <f>SUM(C549:C552)</f>
        <v>2997500</v>
      </c>
      <c r="D548" s="50">
        <f>SUM(D549:D552)</f>
        <v>425000</v>
      </c>
      <c r="E548" s="50">
        <f>SUM(E549:E552)</f>
        <v>428000</v>
      </c>
      <c r="F548" s="50">
        <f>SUM(F549:F552)</f>
        <v>507500</v>
      </c>
      <c r="G548" s="50">
        <f>SUM(G549:G552)</f>
        <v>450000</v>
      </c>
      <c r="H548" s="50">
        <f>SUM(H549:H552)</f>
        <v>400000</v>
      </c>
      <c r="I548" s="50">
        <f>SUM(I549:I552)</f>
        <v>787000</v>
      </c>
      <c r="J548" s="50">
        <f>SUM(J549:J552)</f>
        <v>0</v>
      </c>
      <c r="K548" s="66"/>
    </row>
    <row r="549" spans="1:11" ht="15">
      <c r="A549" s="32">
        <f aca="true" t="shared" si="241" ref="A549:A552">A548+1</f>
        <v>1</v>
      </c>
      <c r="B549" s="39" t="s">
        <v>9</v>
      </c>
      <c r="C549" s="40">
        <f aca="true" t="shared" si="242" ref="C549:C552">SUM(D549:J549)</f>
        <v>0</v>
      </c>
      <c r="D549" s="40">
        <f aca="true" t="shared" si="243" ref="D549:D552">D554+D559+D564</f>
        <v>0</v>
      </c>
      <c r="E549" s="40">
        <f aca="true" t="shared" si="244" ref="E549:E552">E554+E559+E564</f>
        <v>0</v>
      </c>
      <c r="F549" s="40">
        <f aca="true" t="shared" si="245" ref="F549:F552">F554+F559+F564</f>
        <v>0</v>
      </c>
      <c r="G549" s="40">
        <f aca="true" t="shared" si="246" ref="G549:G552">G554+G559+G564</f>
        <v>0</v>
      </c>
      <c r="H549" s="40">
        <f aca="true" t="shared" si="247" ref="H549:H552">H554+H559+H564</f>
        <v>0</v>
      </c>
      <c r="I549" s="40">
        <f aca="true" t="shared" si="248" ref="I549:I552">I554+I559+I564</f>
        <v>0</v>
      </c>
      <c r="J549" s="40">
        <f aca="true" t="shared" si="249" ref="J549:J552">J554+J559+J564</f>
        <v>0</v>
      </c>
      <c r="K549" s="41"/>
    </row>
    <row r="550" spans="1:11" ht="15">
      <c r="A550" s="32">
        <f t="shared" si="241"/>
        <v>2</v>
      </c>
      <c r="B550" s="39" t="s">
        <v>10</v>
      </c>
      <c r="C550" s="40">
        <f t="shared" si="242"/>
        <v>351000</v>
      </c>
      <c r="D550" s="40">
        <f t="shared" si="243"/>
        <v>123000</v>
      </c>
      <c r="E550" s="40">
        <f t="shared" si="244"/>
        <v>128000</v>
      </c>
      <c r="F550" s="40">
        <f t="shared" si="245"/>
        <v>100000</v>
      </c>
      <c r="G550" s="40">
        <f t="shared" si="246"/>
        <v>0</v>
      </c>
      <c r="H550" s="40">
        <f t="shared" si="247"/>
        <v>0</v>
      </c>
      <c r="I550" s="40">
        <f t="shared" si="248"/>
        <v>0</v>
      </c>
      <c r="J550" s="40">
        <f t="shared" si="249"/>
        <v>0</v>
      </c>
      <c r="K550" s="41"/>
    </row>
    <row r="551" spans="1:11" ht="15">
      <c r="A551" s="32">
        <f t="shared" si="241"/>
        <v>3</v>
      </c>
      <c r="B551" s="39" t="s">
        <v>11</v>
      </c>
      <c r="C551" s="40">
        <f t="shared" si="242"/>
        <v>2646500</v>
      </c>
      <c r="D551" s="40">
        <f t="shared" si="243"/>
        <v>302000</v>
      </c>
      <c r="E551" s="40">
        <f t="shared" si="244"/>
        <v>300000</v>
      </c>
      <c r="F551" s="40">
        <f t="shared" si="245"/>
        <v>407500</v>
      </c>
      <c r="G551" s="40">
        <f t="shared" si="246"/>
        <v>450000</v>
      </c>
      <c r="H551" s="40">
        <f t="shared" si="247"/>
        <v>400000</v>
      </c>
      <c r="I551" s="40">
        <f t="shared" si="248"/>
        <v>787000</v>
      </c>
      <c r="J551" s="40">
        <f t="shared" si="249"/>
        <v>0</v>
      </c>
      <c r="K551" s="41"/>
    </row>
    <row r="552" spans="1:11" ht="15">
      <c r="A552" s="32">
        <f t="shared" si="241"/>
        <v>4</v>
      </c>
      <c r="B552" s="39" t="s">
        <v>12</v>
      </c>
      <c r="C552" s="40">
        <f t="shared" si="242"/>
        <v>0</v>
      </c>
      <c r="D552" s="40">
        <f t="shared" si="243"/>
        <v>0</v>
      </c>
      <c r="E552" s="40">
        <f t="shared" si="244"/>
        <v>0</v>
      </c>
      <c r="F552" s="40">
        <f t="shared" si="245"/>
        <v>0</v>
      </c>
      <c r="G552" s="40">
        <f t="shared" si="246"/>
        <v>0</v>
      </c>
      <c r="H552" s="40">
        <f t="shared" si="247"/>
        <v>0</v>
      </c>
      <c r="I552" s="40">
        <f t="shared" si="248"/>
        <v>0</v>
      </c>
      <c r="J552" s="40">
        <f t="shared" si="249"/>
        <v>0</v>
      </c>
      <c r="K552" s="41"/>
    </row>
    <row r="553" spans="1:11" ht="63.75">
      <c r="A553" s="32"/>
      <c r="B553" s="57" t="s">
        <v>115</v>
      </c>
      <c r="C553" s="89">
        <f>SUM(C554:C557)</f>
        <v>123000</v>
      </c>
      <c r="D553" s="89">
        <f>SUM(D554:D557)</f>
        <v>123000</v>
      </c>
      <c r="E553" s="89">
        <f>SUM(E554:E557)</f>
        <v>0</v>
      </c>
      <c r="F553" s="89">
        <f>SUM(F554:F557)</f>
        <v>0</v>
      </c>
      <c r="G553" s="89">
        <f>SUM(G554:G557)</f>
        <v>0</v>
      </c>
      <c r="H553" s="89">
        <f>SUM(H554:H557)</f>
        <v>0</v>
      </c>
      <c r="I553" s="89">
        <f>SUM(I554:I557)</f>
        <v>0</v>
      </c>
      <c r="J553" s="89">
        <f>SUM(J554:J557)</f>
        <v>0</v>
      </c>
      <c r="K553" s="53" t="s">
        <v>116</v>
      </c>
    </row>
    <row r="554" spans="1:11" ht="15">
      <c r="A554" s="32">
        <v>1</v>
      </c>
      <c r="B554" s="39" t="s">
        <v>9</v>
      </c>
      <c r="C554" s="40">
        <f aca="true" t="shared" si="250" ref="C554:C557">SUM(D554:J554)</f>
        <v>0</v>
      </c>
      <c r="D554" s="40"/>
      <c r="E554" s="40"/>
      <c r="F554" s="40"/>
      <c r="G554" s="40"/>
      <c r="H554" s="40"/>
      <c r="I554" s="40"/>
      <c r="J554" s="40"/>
      <c r="K554" s="41"/>
    </row>
    <row r="555" spans="1:11" ht="15">
      <c r="A555" s="32">
        <v>2</v>
      </c>
      <c r="B555" s="39" t="s">
        <v>10</v>
      </c>
      <c r="C555" s="40">
        <f t="shared" si="250"/>
        <v>123000</v>
      </c>
      <c r="D555" s="40">
        <v>123000</v>
      </c>
      <c r="E555" s="40"/>
      <c r="F555" s="40"/>
      <c r="G555" s="40"/>
      <c r="H555" s="40">
        <v>0</v>
      </c>
      <c r="I555" s="40">
        <v>0</v>
      </c>
      <c r="J555" s="40">
        <v>0</v>
      </c>
      <c r="K555" s="54"/>
    </row>
    <row r="556" spans="1:11" ht="15">
      <c r="A556" s="32">
        <v>3</v>
      </c>
      <c r="B556" s="39" t="s">
        <v>11</v>
      </c>
      <c r="C556" s="40">
        <f t="shared" si="250"/>
        <v>0</v>
      </c>
      <c r="D556" s="40"/>
      <c r="E556" s="40"/>
      <c r="F556" s="40"/>
      <c r="G556" s="40"/>
      <c r="H556" s="40"/>
      <c r="I556" s="40"/>
      <c r="J556" s="40"/>
      <c r="K556" s="41"/>
    </row>
    <row r="557" spans="1:11" ht="15">
      <c r="A557" s="32">
        <v>4</v>
      </c>
      <c r="B557" s="39" t="s">
        <v>12</v>
      </c>
      <c r="C557" s="40">
        <f t="shared" si="250"/>
        <v>0</v>
      </c>
      <c r="D557" s="40"/>
      <c r="E557" s="40"/>
      <c r="F557" s="40"/>
      <c r="G557" s="40"/>
      <c r="H557" s="40"/>
      <c r="I557" s="40"/>
      <c r="J557" s="40"/>
      <c r="K557" s="41"/>
    </row>
    <row r="558" spans="1:11" ht="71.25" customHeight="1">
      <c r="A558" s="32"/>
      <c r="B558" s="57" t="s">
        <v>117</v>
      </c>
      <c r="C558" s="40">
        <f>SUM(C559:C562)</f>
        <v>140000</v>
      </c>
      <c r="D558" s="40">
        <f>SUM(D559:D562)</f>
        <v>100000</v>
      </c>
      <c r="E558" s="40">
        <f>SUM(E559:E562)</f>
        <v>40000</v>
      </c>
      <c r="F558" s="40">
        <f>SUM(F559:F562)</f>
        <v>0</v>
      </c>
      <c r="G558" s="40">
        <f>SUM(G559:G562)</f>
        <v>0</v>
      </c>
      <c r="H558" s="40">
        <f>SUM(H559:H562)</f>
        <v>0</v>
      </c>
      <c r="I558" s="40">
        <f>SUM(I559:I562)</f>
        <v>0</v>
      </c>
      <c r="J558" s="40">
        <f>SUM(J559:J562)</f>
        <v>0</v>
      </c>
      <c r="K558" s="41"/>
    </row>
    <row r="559" spans="1:11" ht="15">
      <c r="A559" s="32">
        <v>1</v>
      </c>
      <c r="B559" s="39" t="s">
        <v>9</v>
      </c>
      <c r="C559" s="40">
        <f aca="true" t="shared" si="251" ref="C559:C562">SUM(D559:J559)</f>
        <v>0</v>
      </c>
      <c r="D559" s="40"/>
      <c r="E559" s="40"/>
      <c r="F559" s="40"/>
      <c r="G559" s="40"/>
      <c r="H559" s="40"/>
      <c r="I559" s="40"/>
      <c r="J559" s="40"/>
      <c r="K559" s="41"/>
    </row>
    <row r="560" spans="1:11" ht="15">
      <c r="A560" s="32">
        <v>2</v>
      </c>
      <c r="B560" s="39" t="s">
        <v>10</v>
      </c>
      <c r="C560" s="40">
        <f t="shared" si="251"/>
        <v>20000</v>
      </c>
      <c r="D560" s="40"/>
      <c r="E560" s="40">
        <v>20000</v>
      </c>
      <c r="F560" s="40"/>
      <c r="G560" s="40"/>
      <c r="H560" s="40"/>
      <c r="I560" s="40"/>
      <c r="J560" s="40"/>
      <c r="K560" s="41"/>
    </row>
    <row r="561" spans="1:11" ht="15">
      <c r="A561" s="32">
        <v>3</v>
      </c>
      <c r="B561" s="39" t="s">
        <v>11</v>
      </c>
      <c r="C561" s="40">
        <f t="shared" si="251"/>
        <v>120000</v>
      </c>
      <c r="D561" s="40">
        <v>100000</v>
      </c>
      <c r="E561" s="40">
        <v>20000</v>
      </c>
      <c r="F561" s="40"/>
      <c r="G561" s="40">
        <v>0</v>
      </c>
      <c r="H561" s="40"/>
      <c r="I561" s="40"/>
      <c r="J561" s="40"/>
      <c r="K561" s="41"/>
    </row>
    <row r="562" spans="1:11" ht="15">
      <c r="A562" s="32">
        <v>4</v>
      </c>
      <c r="B562" s="39" t="s">
        <v>12</v>
      </c>
      <c r="C562" s="40">
        <f t="shared" si="251"/>
        <v>0</v>
      </c>
      <c r="D562" s="40"/>
      <c r="E562" s="40"/>
      <c r="F562" s="40"/>
      <c r="G562" s="40"/>
      <c r="H562" s="40"/>
      <c r="I562" s="40"/>
      <c r="J562" s="40"/>
      <c r="K562" s="41"/>
    </row>
    <row r="563" spans="1:11" ht="92.25" customHeight="1">
      <c r="A563" s="32"/>
      <c r="B563" s="57" t="s">
        <v>118</v>
      </c>
      <c r="C563" s="40">
        <f>SUM(C564:C567)</f>
        <v>2734500</v>
      </c>
      <c r="D563" s="40">
        <f>SUM(D564:D567)</f>
        <v>202000</v>
      </c>
      <c r="E563" s="40">
        <f>SUM(E564:E567)</f>
        <v>388000</v>
      </c>
      <c r="F563" s="40">
        <f>SUM(F564:F567)</f>
        <v>507500</v>
      </c>
      <c r="G563" s="40">
        <f>SUM(G564:G567)</f>
        <v>450000</v>
      </c>
      <c r="H563" s="40">
        <f>SUM(H564:H567)</f>
        <v>400000</v>
      </c>
      <c r="I563" s="40">
        <f>SUM(I564:I567)</f>
        <v>787000</v>
      </c>
      <c r="J563" s="40">
        <f>SUM(J564:J567)</f>
        <v>0</v>
      </c>
      <c r="K563" s="41"/>
    </row>
    <row r="564" spans="1:11" ht="15">
      <c r="A564" s="32">
        <v>1</v>
      </c>
      <c r="B564" s="39" t="s">
        <v>9</v>
      </c>
      <c r="C564" s="40">
        <f aca="true" t="shared" si="252" ref="C564:C567">SUM(D564:J564)</f>
        <v>0</v>
      </c>
      <c r="D564" s="40"/>
      <c r="E564" s="40"/>
      <c r="F564" s="40"/>
      <c r="G564" s="40"/>
      <c r="H564" s="40"/>
      <c r="I564" s="40"/>
      <c r="J564" s="40"/>
      <c r="K564" s="41"/>
    </row>
    <row r="565" spans="1:11" ht="15">
      <c r="A565" s="32">
        <v>2</v>
      </c>
      <c r="B565" s="39" t="s">
        <v>10</v>
      </c>
      <c r="C565" s="40">
        <f t="shared" si="252"/>
        <v>208000</v>
      </c>
      <c r="D565" s="40"/>
      <c r="E565" s="40">
        <v>108000</v>
      </c>
      <c r="F565" s="40">
        <v>100000</v>
      </c>
      <c r="G565" s="40"/>
      <c r="H565" s="40"/>
      <c r="I565" s="40"/>
      <c r="J565" s="40"/>
      <c r="K565" s="41"/>
    </row>
    <row r="566" spans="1:11" ht="15">
      <c r="A566" s="32">
        <v>3</v>
      </c>
      <c r="B566" s="39" t="s">
        <v>11</v>
      </c>
      <c r="C566" s="40">
        <f t="shared" si="252"/>
        <v>2526500</v>
      </c>
      <c r="D566" s="40">
        <v>202000</v>
      </c>
      <c r="E566" s="40">
        <v>280000</v>
      </c>
      <c r="F566" s="40">
        <v>407500</v>
      </c>
      <c r="G566" s="40">
        <v>450000</v>
      </c>
      <c r="H566" s="40">
        <v>400000</v>
      </c>
      <c r="I566" s="40">
        <v>787000</v>
      </c>
      <c r="J566" s="40">
        <v>0</v>
      </c>
      <c r="K566" s="41"/>
    </row>
    <row r="567" spans="1:11" ht="15">
      <c r="A567" s="32">
        <v>4</v>
      </c>
      <c r="B567" s="39" t="s">
        <v>12</v>
      </c>
      <c r="C567" s="40">
        <f t="shared" si="252"/>
        <v>0</v>
      </c>
      <c r="D567" s="40"/>
      <c r="E567" s="40"/>
      <c r="F567" s="40"/>
      <c r="G567" s="40"/>
      <c r="H567" s="40"/>
      <c r="I567" s="40"/>
      <c r="J567" s="40"/>
      <c r="K567" s="41"/>
    </row>
    <row r="568" spans="1:11" ht="110.25" customHeight="1" hidden="1">
      <c r="A568" s="3"/>
      <c r="B568" s="4"/>
      <c r="C568" s="5"/>
      <c r="D568" s="6"/>
      <c r="E568" s="6"/>
      <c r="F568" s="6"/>
      <c r="G568" s="5"/>
      <c r="H568" s="5"/>
      <c r="I568" s="31"/>
      <c r="J568" s="9" t="s">
        <v>119</v>
      </c>
      <c r="K568" s="9"/>
    </row>
    <row r="569" spans="1:11" ht="39" customHeight="1">
      <c r="A569" s="10" t="s">
        <v>120</v>
      </c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7"/>
    </row>
    <row r="571" spans="1:11" ht="1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7"/>
    </row>
    <row r="572" spans="1:11" ht="15" customHeight="1">
      <c r="A572" s="32" t="s">
        <v>2</v>
      </c>
      <c r="B572" s="14" t="s">
        <v>3</v>
      </c>
      <c r="C572" s="33" t="s">
        <v>4</v>
      </c>
      <c r="D572" s="33"/>
      <c r="E572" s="33"/>
      <c r="F572" s="33"/>
      <c r="G572" s="33"/>
      <c r="H572" s="33"/>
      <c r="I572" s="33"/>
      <c r="J572" s="33"/>
      <c r="K572" s="14" t="s">
        <v>5</v>
      </c>
    </row>
    <row r="573" spans="1:11" ht="104.25" customHeight="1">
      <c r="A573" s="32"/>
      <c r="B573" s="14"/>
      <c r="C573" s="34" t="s">
        <v>6</v>
      </c>
      <c r="D573" s="33">
        <v>2014</v>
      </c>
      <c r="E573" s="33">
        <v>2015</v>
      </c>
      <c r="F573" s="33">
        <v>2016</v>
      </c>
      <c r="G573" s="33">
        <v>2017</v>
      </c>
      <c r="H573" s="33">
        <v>2018</v>
      </c>
      <c r="I573" s="33">
        <v>2019</v>
      </c>
      <c r="J573" s="33">
        <v>2020</v>
      </c>
      <c r="K573" s="14"/>
    </row>
    <row r="574" spans="1:11" ht="15">
      <c r="A574" s="35">
        <v>1</v>
      </c>
      <c r="B574" s="14" t="s">
        <v>7</v>
      </c>
      <c r="C574" s="34">
        <v>3</v>
      </c>
      <c r="D574" s="33">
        <v>4</v>
      </c>
      <c r="E574" s="33">
        <v>5</v>
      </c>
      <c r="F574" s="33">
        <v>6</v>
      </c>
      <c r="G574" s="33">
        <v>7</v>
      </c>
      <c r="H574" s="33">
        <v>8</v>
      </c>
      <c r="I574" s="33">
        <v>9</v>
      </c>
      <c r="J574" s="33">
        <v>10</v>
      </c>
      <c r="K574" s="33">
        <v>11</v>
      </c>
    </row>
    <row r="575" spans="1:11" ht="57.75">
      <c r="A575" s="32"/>
      <c r="B575" s="36" t="s">
        <v>14</v>
      </c>
      <c r="C575" s="37">
        <f>SUM(C576:C579)</f>
        <v>4389597.4</v>
      </c>
      <c r="D575" s="37">
        <f>SUM(D576:D579)</f>
        <v>359600</v>
      </c>
      <c r="E575" s="37">
        <f>SUM(E576:E579)</f>
        <v>384200</v>
      </c>
      <c r="F575" s="37">
        <f>SUM(F576:F579)</f>
        <v>369600</v>
      </c>
      <c r="G575" s="37">
        <f>SUM(G576:G579)</f>
        <v>234131.4</v>
      </c>
      <c r="H575" s="37">
        <f>SUM(H576:H579)</f>
        <v>350000</v>
      </c>
      <c r="I575" s="37">
        <f>SUM(I576:I579)</f>
        <v>1129000</v>
      </c>
      <c r="J575" s="37">
        <f>SUM(J576:J579)</f>
        <v>1563066</v>
      </c>
      <c r="K575" s="38"/>
    </row>
    <row r="576" spans="1:11" ht="15">
      <c r="A576" s="32">
        <f aca="true" t="shared" si="253" ref="A576:A579">A575+1</f>
        <v>1</v>
      </c>
      <c r="B576" s="39" t="s">
        <v>9</v>
      </c>
      <c r="C576" s="40">
        <f aca="true" t="shared" si="254" ref="C576:C579">SUM(D576:J576)</f>
        <v>0</v>
      </c>
      <c r="D576" s="40">
        <f aca="true" t="shared" si="255" ref="D576:D579">D584</f>
        <v>0</v>
      </c>
      <c r="E576" s="40">
        <f aca="true" t="shared" si="256" ref="E576:E579">E584</f>
        <v>0</v>
      </c>
      <c r="F576" s="40">
        <f aca="true" t="shared" si="257" ref="F576:F579">F584</f>
        <v>0</v>
      </c>
      <c r="G576" s="40">
        <f aca="true" t="shared" si="258" ref="G576:G579">G584</f>
        <v>0</v>
      </c>
      <c r="H576" s="40">
        <f aca="true" t="shared" si="259" ref="H576:H579">H584</f>
        <v>0</v>
      </c>
      <c r="I576" s="40">
        <f aca="true" t="shared" si="260" ref="I576:I579">I584</f>
        <v>0</v>
      </c>
      <c r="J576" s="40">
        <f aca="true" t="shared" si="261" ref="J576:J579">J584</f>
        <v>0</v>
      </c>
      <c r="K576" s="41"/>
    </row>
    <row r="577" spans="1:11" ht="15">
      <c r="A577" s="32">
        <f t="shared" si="253"/>
        <v>2</v>
      </c>
      <c r="B577" s="39" t="s">
        <v>10</v>
      </c>
      <c r="C577" s="40">
        <f t="shared" si="254"/>
        <v>374796</v>
      </c>
      <c r="D577" s="40">
        <f t="shared" si="255"/>
        <v>89600</v>
      </c>
      <c r="E577" s="40">
        <f t="shared" si="256"/>
        <v>84200</v>
      </c>
      <c r="F577" s="40">
        <f t="shared" si="257"/>
        <v>119600</v>
      </c>
      <c r="G577" s="40">
        <f t="shared" si="258"/>
        <v>0</v>
      </c>
      <c r="H577" s="40">
        <f t="shared" si="259"/>
        <v>0</v>
      </c>
      <c r="I577" s="40">
        <f t="shared" si="260"/>
        <v>0</v>
      </c>
      <c r="J577" s="40">
        <f t="shared" si="261"/>
        <v>81396</v>
      </c>
      <c r="K577" s="41"/>
    </row>
    <row r="578" spans="1:11" ht="15">
      <c r="A578" s="32">
        <f t="shared" si="253"/>
        <v>3</v>
      </c>
      <c r="B578" s="39" t="s">
        <v>11</v>
      </c>
      <c r="C578" s="40">
        <f t="shared" si="254"/>
        <v>4014801.4</v>
      </c>
      <c r="D578" s="40">
        <f t="shared" si="255"/>
        <v>270000</v>
      </c>
      <c r="E578" s="40">
        <f t="shared" si="256"/>
        <v>300000</v>
      </c>
      <c r="F578" s="40">
        <f t="shared" si="257"/>
        <v>250000</v>
      </c>
      <c r="G578" s="40">
        <f t="shared" si="258"/>
        <v>234131.4</v>
      </c>
      <c r="H578" s="40">
        <f t="shared" si="259"/>
        <v>350000</v>
      </c>
      <c r="I578" s="40">
        <f t="shared" si="260"/>
        <v>1129000</v>
      </c>
      <c r="J578" s="40">
        <f t="shared" si="261"/>
        <v>1481670</v>
      </c>
      <c r="K578" s="41"/>
    </row>
    <row r="579" spans="1:11" ht="15">
      <c r="A579" s="32">
        <f t="shared" si="253"/>
        <v>4</v>
      </c>
      <c r="B579" s="39" t="s">
        <v>12</v>
      </c>
      <c r="C579" s="40">
        <f t="shared" si="254"/>
        <v>0</v>
      </c>
      <c r="D579" s="40">
        <f t="shared" si="255"/>
        <v>0</v>
      </c>
      <c r="E579" s="40">
        <f t="shared" si="256"/>
        <v>0</v>
      </c>
      <c r="F579" s="40">
        <f t="shared" si="257"/>
        <v>0</v>
      </c>
      <c r="G579" s="40">
        <f t="shared" si="258"/>
        <v>0</v>
      </c>
      <c r="H579" s="40">
        <f t="shared" si="259"/>
        <v>0</v>
      </c>
      <c r="I579" s="40">
        <f t="shared" si="260"/>
        <v>0</v>
      </c>
      <c r="J579" s="40">
        <f t="shared" si="261"/>
        <v>0</v>
      </c>
      <c r="K579" s="41"/>
    </row>
    <row r="580" spans="1:11" ht="15">
      <c r="A580" s="32"/>
      <c r="B580" s="45"/>
      <c r="C580" s="40"/>
      <c r="D580" s="40"/>
      <c r="E580" s="40"/>
      <c r="F580" s="40"/>
      <c r="G580" s="40"/>
      <c r="H580" s="40"/>
      <c r="I580" s="40"/>
      <c r="J580" s="40"/>
      <c r="K580" s="41"/>
    </row>
    <row r="581" spans="1:11" ht="18.75" customHeight="1">
      <c r="A581" s="32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ht="15">
      <c r="A582" s="32"/>
      <c r="B582" s="49" t="s">
        <v>15</v>
      </c>
      <c r="C582" s="49"/>
      <c r="D582" s="49"/>
      <c r="E582" s="49"/>
      <c r="F582" s="49"/>
      <c r="G582" s="49"/>
      <c r="H582" s="49"/>
      <c r="I582" s="49"/>
      <c r="J582" s="49"/>
      <c r="K582" s="49"/>
    </row>
    <row r="583" spans="1:11" ht="29.25">
      <c r="A583" s="32"/>
      <c r="B583" s="36" t="s">
        <v>16</v>
      </c>
      <c r="C583" s="50">
        <f>SUM(C584:C587)</f>
        <v>4389597.4</v>
      </c>
      <c r="D583" s="50">
        <f>SUM(D584:D587)</f>
        <v>359600</v>
      </c>
      <c r="E583" s="50">
        <f>SUM(E584:E587)</f>
        <v>384200</v>
      </c>
      <c r="F583" s="50">
        <f>SUM(F584:F587)</f>
        <v>369600</v>
      </c>
      <c r="G583" s="50">
        <f>SUM(G584:G587)</f>
        <v>234131.4</v>
      </c>
      <c r="H583" s="50">
        <f>SUM(H584:H587)</f>
        <v>350000</v>
      </c>
      <c r="I583" s="50">
        <f>SUM(I584:I587)</f>
        <v>1129000</v>
      </c>
      <c r="J583" s="50">
        <f>SUM(J584:J587)</f>
        <v>1563066</v>
      </c>
      <c r="K583" s="66"/>
    </row>
    <row r="584" spans="1:11" ht="15">
      <c r="A584" s="32">
        <f aca="true" t="shared" si="262" ref="A584:A587">A583+1</f>
        <v>1</v>
      </c>
      <c r="B584" s="39" t="s">
        <v>9</v>
      </c>
      <c r="C584" s="40">
        <f aca="true" t="shared" si="263" ref="C584:C587">SUM(D584:J584)</f>
        <v>0</v>
      </c>
      <c r="D584" s="40">
        <f aca="true" t="shared" si="264" ref="D584:D587">D589+D594+D599</f>
        <v>0</v>
      </c>
      <c r="E584" s="40">
        <f aca="true" t="shared" si="265" ref="E584:E587">E589+E594+E599</f>
        <v>0</v>
      </c>
      <c r="F584" s="40">
        <f aca="true" t="shared" si="266" ref="F584:F587">F589+F594+F599+F604+F609+F614</f>
        <v>0</v>
      </c>
      <c r="G584" s="40">
        <f aca="true" t="shared" si="267" ref="G584:G587">G589+G594+G599+G604+G609+G614</f>
        <v>0</v>
      </c>
      <c r="H584" s="40">
        <f aca="true" t="shared" si="268" ref="H584:H587">H589+H594+H599+H604+H609+H614</f>
        <v>0</v>
      </c>
      <c r="I584" s="40">
        <f aca="true" t="shared" si="269" ref="I584:I587">I589+I594+I599+I604+I609+I614</f>
        <v>0</v>
      </c>
      <c r="J584" s="40">
        <f>J589+J594+J599+J604+J609+J614</f>
        <v>0</v>
      </c>
      <c r="K584" s="41"/>
    </row>
    <row r="585" spans="1:11" ht="15">
      <c r="A585" s="32">
        <f t="shared" si="262"/>
        <v>2</v>
      </c>
      <c r="B585" s="39" t="s">
        <v>10</v>
      </c>
      <c r="C585" s="40">
        <f t="shared" si="263"/>
        <v>374796</v>
      </c>
      <c r="D585" s="40">
        <f t="shared" si="264"/>
        <v>89600</v>
      </c>
      <c r="E585" s="40">
        <f t="shared" si="265"/>
        <v>84200</v>
      </c>
      <c r="F585" s="40">
        <f t="shared" si="266"/>
        <v>119600</v>
      </c>
      <c r="G585" s="40">
        <f t="shared" si="267"/>
        <v>0</v>
      </c>
      <c r="H585" s="40">
        <f t="shared" si="268"/>
        <v>0</v>
      </c>
      <c r="I585" s="40">
        <f t="shared" si="269"/>
        <v>0</v>
      </c>
      <c r="J585" s="40">
        <f aca="true" t="shared" si="270" ref="J585:J586">J590+J595+J600+J605+J610+J615+J621</f>
        <v>81396</v>
      </c>
      <c r="K585" s="41"/>
    </row>
    <row r="586" spans="1:11" ht="15">
      <c r="A586" s="32">
        <f t="shared" si="262"/>
        <v>3</v>
      </c>
      <c r="B586" s="39" t="s">
        <v>11</v>
      </c>
      <c r="C586" s="40">
        <f t="shared" si="263"/>
        <v>4014801.4</v>
      </c>
      <c r="D586" s="40">
        <f t="shared" si="264"/>
        <v>270000</v>
      </c>
      <c r="E586" s="40">
        <f t="shared" si="265"/>
        <v>300000</v>
      </c>
      <c r="F586" s="40">
        <f t="shared" si="266"/>
        <v>250000</v>
      </c>
      <c r="G586" s="40">
        <f t="shared" si="267"/>
        <v>234131.4</v>
      </c>
      <c r="H586" s="40">
        <f t="shared" si="268"/>
        <v>350000</v>
      </c>
      <c r="I586" s="40">
        <f t="shared" si="269"/>
        <v>1129000</v>
      </c>
      <c r="J586" s="40">
        <f t="shared" si="270"/>
        <v>1481670</v>
      </c>
      <c r="K586" s="41"/>
    </row>
    <row r="587" spans="1:11" ht="15">
      <c r="A587" s="32">
        <f t="shared" si="262"/>
        <v>4</v>
      </c>
      <c r="B587" s="39" t="s">
        <v>12</v>
      </c>
      <c r="C587" s="40">
        <f t="shared" si="263"/>
        <v>0</v>
      </c>
      <c r="D587" s="40">
        <f t="shared" si="264"/>
        <v>0</v>
      </c>
      <c r="E587" s="40">
        <f t="shared" si="265"/>
        <v>0</v>
      </c>
      <c r="F587" s="40">
        <f t="shared" si="266"/>
        <v>0</v>
      </c>
      <c r="G587" s="40">
        <f t="shared" si="267"/>
        <v>0</v>
      </c>
      <c r="H587" s="40">
        <f t="shared" si="268"/>
        <v>0</v>
      </c>
      <c r="I587" s="40">
        <f t="shared" si="269"/>
        <v>0</v>
      </c>
      <c r="J587" s="40">
        <f>J592+J597+J602+J607+J612+J617</f>
        <v>0</v>
      </c>
      <c r="K587" s="41"/>
    </row>
    <row r="588" spans="1:11" ht="127.5" customHeight="1">
      <c r="A588" s="32"/>
      <c r="B588" s="57" t="s">
        <v>121</v>
      </c>
      <c r="C588" s="44">
        <f>SUM(C589:C592)</f>
        <v>627200</v>
      </c>
      <c r="D588" s="44">
        <f>SUM(D589:D592)</f>
        <v>220000</v>
      </c>
      <c r="E588" s="44">
        <f>SUM(E589:E592)</f>
        <v>257200</v>
      </c>
      <c r="F588" s="44">
        <f>SUM(F589:F592)</f>
        <v>150000</v>
      </c>
      <c r="G588" s="44">
        <f>SUM(G589:G592)</f>
        <v>0</v>
      </c>
      <c r="H588" s="44">
        <f>SUM(H589:H592)</f>
        <v>0</v>
      </c>
      <c r="I588" s="44">
        <f>SUM(I589:I592)</f>
        <v>0</v>
      </c>
      <c r="J588" s="44">
        <f>SUM(J589:J592)</f>
        <v>0</v>
      </c>
      <c r="K588" s="53" t="s">
        <v>122</v>
      </c>
    </row>
    <row r="589" spans="1:11" ht="15">
      <c r="A589" s="32">
        <v>1</v>
      </c>
      <c r="B589" s="39" t="s">
        <v>9</v>
      </c>
      <c r="C589" s="40">
        <f aca="true" t="shared" si="271" ref="C589:C592">SUM(D589:J589)</f>
        <v>0</v>
      </c>
      <c r="D589" s="40"/>
      <c r="E589" s="40"/>
      <c r="F589" s="40"/>
      <c r="G589" s="40"/>
      <c r="H589" s="40"/>
      <c r="I589" s="40"/>
      <c r="J589" s="40"/>
      <c r="K589" s="41"/>
    </row>
    <row r="590" spans="1:11" ht="15">
      <c r="A590" s="32">
        <v>2</v>
      </c>
      <c r="B590" s="39" t="s">
        <v>10</v>
      </c>
      <c r="C590" s="40">
        <f t="shared" si="271"/>
        <v>84200</v>
      </c>
      <c r="D590" s="40"/>
      <c r="E590" s="40">
        <v>84200</v>
      </c>
      <c r="F590" s="40"/>
      <c r="G590" s="40"/>
      <c r="H590" s="40"/>
      <c r="I590" s="40"/>
      <c r="J590" s="40"/>
      <c r="K590" s="54"/>
    </row>
    <row r="591" spans="1:11" ht="15">
      <c r="A591" s="32">
        <v>3</v>
      </c>
      <c r="B591" s="39" t="s">
        <v>11</v>
      </c>
      <c r="C591" s="40">
        <f t="shared" si="271"/>
        <v>543000</v>
      </c>
      <c r="D591" s="40">
        <v>220000</v>
      </c>
      <c r="E591" s="40">
        <v>173000</v>
      </c>
      <c r="F591" s="40">
        <v>150000</v>
      </c>
      <c r="G591" s="40">
        <v>0</v>
      </c>
      <c r="H591" s="40">
        <v>0</v>
      </c>
      <c r="I591" s="40">
        <v>0</v>
      </c>
      <c r="J591" s="40">
        <v>0</v>
      </c>
      <c r="K591" s="41"/>
    </row>
    <row r="592" spans="1:11" ht="15">
      <c r="A592" s="32">
        <v>4</v>
      </c>
      <c r="B592" s="39" t="s">
        <v>12</v>
      </c>
      <c r="C592" s="40">
        <f t="shared" si="271"/>
        <v>0</v>
      </c>
      <c r="D592" s="40"/>
      <c r="E592" s="40"/>
      <c r="F592" s="40"/>
      <c r="G592" s="40"/>
      <c r="H592" s="40"/>
      <c r="I592" s="40"/>
      <c r="J592" s="40"/>
      <c r="K592" s="41"/>
    </row>
    <row r="593" spans="1:11" ht="76.5" customHeight="1">
      <c r="A593" s="32"/>
      <c r="B593" s="57" t="s">
        <v>123</v>
      </c>
      <c r="C593" s="44">
        <f>SUM(C594:C597)</f>
        <v>177000</v>
      </c>
      <c r="D593" s="44">
        <f>SUM(D594:D597)</f>
        <v>50000</v>
      </c>
      <c r="E593" s="44">
        <f>SUM(E594:E597)</f>
        <v>127000</v>
      </c>
      <c r="F593" s="44">
        <f>SUM(F594:F597)</f>
        <v>0</v>
      </c>
      <c r="G593" s="44">
        <f>SUM(G594:G597)</f>
        <v>0</v>
      </c>
      <c r="H593" s="44">
        <f>SUM(H594:H597)</f>
        <v>0</v>
      </c>
      <c r="I593" s="44">
        <f>SUM(I594:I597)</f>
        <v>0</v>
      </c>
      <c r="J593" s="44">
        <f>SUM(J594:J597)</f>
        <v>0</v>
      </c>
      <c r="K593" s="41"/>
    </row>
    <row r="594" spans="1:11" ht="15">
      <c r="A594" s="32">
        <v>1</v>
      </c>
      <c r="B594" s="39" t="s">
        <v>9</v>
      </c>
      <c r="C594" s="40">
        <f aca="true" t="shared" si="272" ref="C594:C597">SUM(D594:J594)</f>
        <v>0</v>
      </c>
      <c r="D594" s="40"/>
      <c r="E594" s="40"/>
      <c r="F594" s="40"/>
      <c r="G594" s="40"/>
      <c r="H594" s="40"/>
      <c r="I594" s="40"/>
      <c r="J594" s="40"/>
      <c r="K594" s="41"/>
    </row>
    <row r="595" spans="1:11" ht="15">
      <c r="A595" s="32">
        <v>2</v>
      </c>
      <c r="B595" s="39" t="s">
        <v>10</v>
      </c>
      <c r="C595" s="40">
        <f t="shared" si="272"/>
        <v>0</v>
      </c>
      <c r="D595" s="40"/>
      <c r="E595" s="40">
        <v>0</v>
      </c>
      <c r="F595" s="40"/>
      <c r="G595" s="40"/>
      <c r="H595" s="40"/>
      <c r="I595" s="40"/>
      <c r="J595" s="40"/>
      <c r="K595" s="41"/>
    </row>
    <row r="596" spans="1:11" ht="15">
      <c r="A596" s="32">
        <v>3</v>
      </c>
      <c r="B596" s="39" t="s">
        <v>11</v>
      </c>
      <c r="C596" s="40">
        <f t="shared" si="272"/>
        <v>177000</v>
      </c>
      <c r="D596" s="40">
        <v>50000</v>
      </c>
      <c r="E596" s="106">
        <v>127000</v>
      </c>
      <c r="F596" s="107"/>
      <c r="G596" s="107">
        <v>0</v>
      </c>
      <c r="H596" s="72"/>
      <c r="I596" s="72"/>
      <c r="J596" s="72"/>
      <c r="K596" s="74"/>
    </row>
    <row r="597" spans="1:11" ht="15">
      <c r="A597" s="32">
        <v>4</v>
      </c>
      <c r="B597" s="39" t="s">
        <v>12</v>
      </c>
      <c r="C597" s="40">
        <f t="shared" si="272"/>
        <v>0</v>
      </c>
      <c r="D597" s="70"/>
      <c r="E597" s="71"/>
      <c r="F597" s="72"/>
      <c r="G597" s="72"/>
      <c r="H597" s="72"/>
      <c r="I597" s="72"/>
      <c r="J597" s="72"/>
      <c r="K597" s="74"/>
    </row>
    <row r="598" spans="1:11" ht="48" customHeight="1">
      <c r="A598" s="112"/>
      <c r="B598" s="57" t="s">
        <v>124</v>
      </c>
      <c r="C598" s="44">
        <f>SUM(C599:C602)</f>
        <v>209200</v>
      </c>
      <c r="D598" s="44">
        <f>SUM(D599:D602)</f>
        <v>89600</v>
      </c>
      <c r="E598" s="44">
        <f>SUM(E599:E602)</f>
        <v>0</v>
      </c>
      <c r="F598" s="44">
        <f>SUM(F599:F602)</f>
        <v>119600</v>
      </c>
      <c r="G598" s="44">
        <f>SUM(G599:G602)</f>
        <v>0</v>
      </c>
      <c r="H598" s="44">
        <f>SUM(H599:H602)</f>
        <v>0</v>
      </c>
      <c r="I598" s="44">
        <f>SUM(I599:I602)</f>
        <v>0</v>
      </c>
      <c r="J598" s="44">
        <f>SUM(J599:J602)</f>
        <v>0</v>
      </c>
      <c r="K598" s="74"/>
    </row>
    <row r="599" spans="1:11" ht="15">
      <c r="A599" s="32">
        <v>1</v>
      </c>
      <c r="B599" s="39" t="s">
        <v>9</v>
      </c>
      <c r="C599" s="40">
        <f aca="true" t="shared" si="273" ref="C599:C602">SUM(D599:J599)</f>
        <v>0</v>
      </c>
      <c r="D599" s="70"/>
      <c r="E599" s="71"/>
      <c r="F599" s="72"/>
      <c r="G599" s="72"/>
      <c r="H599" s="72"/>
      <c r="I599" s="72"/>
      <c r="J599" s="72"/>
      <c r="K599" s="74"/>
    </row>
    <row r="600" spans="1:11" ht="15">
      <c r="A600" s="32">
        <v>2</v>
      </c>
      <c r="B600" s="39" t="s">
        <v>10</v>
      </c>
      <c r="C600" s="40">
        <f t="shared" si="273"/>
        <v>209200</v>
      </c>
      <c r="D600" s="107">
        <v>89600</v>
      </c>
      <c r="E600" s="40"/>
      <c r="F600" s="40">
        <v>119600</v>
      </c>
      <c r="G600" s="40"/>
      <c r="H600" s="40">
        <v>0</v>
      </c>
      <c r="I600" s="40">
        <v>0</v>
      </c>
      <c r="J600" s="40">
        <v>0</v>
      </c>
      <c r="K600" s="74"/>
    </row>
    <row r="601" spans="1:11" ht="15">
      <c r="A601" s="32">
        <v>3</v>
      </c>
      <c r="B601" s="39" t="s">
        <v>11</v>
      </c>
      <c r="C601" s="40">
        <f t="shared" si="273"/>
        <v>0</v>
      </c>
      <c r="D601" s="70"/>
      <c r="E601" s="71"/>
      <c r="F601" s="72"/>
      <c r="G601" s="72"/>
      <c r="H601" s="72"/>
      <c r="I601" s="72"/>
      <c r="J601" s="72"/>
      <c r="K601" s="74"/>
    </row>
    <row r="602" spans="1:11" ht="15">
      <c r="A602" s="32">
        <v>4</v>
      </c>
      <c r="B602" s="39" t="s">
        <v>12</v>
      </c>
      <c r="C602" s="40">
        <f t="shared" si="273"/>
        <v>0</v>
      </c>
      <c r="D602" s="70"/>
      <c r="E602" s="71"/>
      <c r="F602" s="72"/>
      <c r="G602" s="72"/>
      <c r="H602" s="72"/>
      <c r="I602" s="72"/>
      <c r="J602" s="72"/>
      <c r="K602" s="74"/>
    </row>
    <row r="603" spans="1:11" ht="85.5" customHeight="1">
      <c r="A603" s="112"/>
      <c r="B603" s="57" t="s">
        <v>125</v>
      </c>
      <c r="C603" s="44">
        <f>SUM(C604:C607)</f>
        <v>2414801.4</v>
      </c>
      <c r="D603" s="44">
        <f>SUM(D604:D607)</f>
        <v>0</v>
      </c>
      <c r="E603" s="44">
        <f>SUM(E604:E607)</f>
        <v>0</v>
      </c>
      <c r="F603" s="44">
        <f>SUM(F604:F607)</f>
        <v>100000</v>
      </c>
      <c r="G603" s="44">
        <f>SUM(G604:G607)</f>
        <v>154131.4</v>
      </c>
      <c r="H603" s="44">
        <f>SUM(H604:H607)</f>
        <v>150000</v>
      </c>
      <c r="I603" s="44">
        <f>SUM(I604:I607)</f>
        <v>929000</v>
      </c>
      <c r="J603" s="44">
        <f>SUM(J604:J607)</f>
        <v>1081670</v>
      </c>
      <c r="K603" s="74"/>
    </row>
    <row r="604" spans="1:11" ht="15">
      <c r="A604" s="32">
        <v>1</v>
      </c>
      <c r="B604" s="39" t="s">
        <v>9</v>
      </c>
      <c r="C604" s="40">
        <f aca="true" t="shared" si="274" ref="C604:C607">SUM(D604:J604)</f>
        <v>0</v>
      </c>
      <c r="D604" s="70"/>
      <c r="E604" s="71"/>
      <c r="F604" s="72"/>
      <c r="G604" s="72"/>
      <c r="H604" s="72"/>
      <c r="I604" s="72"/>
      <c r="J604" s="72"/>
      <c r="K604" s="74"/>
    </row>
    <row r="605" spans="1:11" ht="15">
      <c r="A605" s="32">
        <v>2</v>
      </c>
      <c r="B605" s="39" t="s">
        <v>10</v>
      </c>
      <c r="C605" s="40">
        <f t="shared" si="274"/>
        <v>0</v>
      </c>
      <c r="D605" s="107">
        <v>0</v>
      </c>
      <c r="E605" s="40"/>
      <c r="F605" s="40">
        <v>0</v>
      </c>
      <c r="G605" s="40"/>
      <c r="H605" s="40"/>
      <c r="I605" s="40"/>
      <c r="J605" s="40"/>
      <c r="K605" s="74"/>
    </row>
    <row r="606" spans="1:11" ht="15">
      <c r="A606" s="32">
        <v>3</v>
      </c>
      <c r="B606" s="39" t="s">
        <v>11</v>
      </c>
      <c r="C606" s="40">
        <f t="shared" si="274"/>
        <v>2414801.4</v>
      </c>
      <c r="D606" s="70"/>
      <c r="E606" s="71"/>
      <c r="F606" s="107">
        <v>100000</v>
      </c>
      <c r="G606" s="72">
        <v>154131.4</v>
      </c>
      <c r="H606" s="72">
        <v>150000</v>
      </c>
      <c r="I606" s="72">
        <v>929000</v>
      </c>
      <c r="J606" s="113">
        <v>1081670</v>
      </c>
      <c r="K606" s="74"/>
    </row>
    <row r="607" spans="1:11" ht="15">
      <c r="A607" s="32">
        <v>4</v>
      </c>
      <c r="B607" s="39" t="s">
        <v>12</v>
      </c>
      <c r="C607" s="40">
        <f t="shared" si="274"/>
        <v>0</v>
      </c>
      <c r="D607" s="70"/>
      <c r="E607" s="71"/>
      <c r="F607" s="72"/>
      <c r="G607" s="72"/>
      <c r="H607" s="72"/>
      <c r="I607" s="72"/>
      <c r="J607" s="72"/>
      <c r="K607" s="74"/>
    </row>
    <row r="608" spans="1:11" ht="133.5" customHeight="1">
      <c r="A608" s="112"/>
      <c r="B608" s="57" t="s">
        <v>126</v>
      </c>
      <c r="C608" s="44">
        <f>SUM(C609:C612)</f>
        <v>330000</v>
      </c>
      <c r="D608" s="44">
        <f>SUM(D609:D612)</f>
        <v>0</v>
      </c>
      <c r="E608" s="44">
        <f>SUM(E609:E612)</f>
        <v>0</v>
      </c>
      <c r="F608" s="44">
        <f>SUM(F609:F612)</f>
        <v>0</v>
      </c>
      <c r="G608" s="44">
        <f>SUM(G609:G612)</f>
        <v>30000</v>
      </c>
      <c r="H608" s="44">
        <f>SUM(H609:H612)</f>
        <v>100000</v>
      </c>
      <c r="I608" s="44">
        <f>SUM(I609:I612)</f>
        <v>100000</v>
      </c>
      <c r="J608" s="44">
        <f>SUM(J609:J612)</f>
        <v>100000</v>
      </c>
      <c r="K608" s="74"/>
    </row>
    <row r="609" spans="1:11" ht="15">
      <c r="A609" s="32">
        <v>1</v>
      </c>
      <c r="B609" s="39" t="s">
        <v>9</v>
      </c>
      <c r="C609" s="40">
        <f aca="true" t="shared" si="275" ref="C609:C612">SUM(D609:J609)</f>
        <v>0</v>
      </c>
      <c r="D609" s="70"/>
      <c r="E609" s="71"/>
      <c r="F609" s="72"/>
      <c r="G609" s="72"/>
      <c r="H609" s="72"/>
      <c r="I609" s="72"/>
      <c r="J609" s="72"/>
      <c r="K609" s="74"/>
    </row>
    <row r="610" spans="1:11" ht="15">
      <c r="A610" s="32">
        <v>2</v>
      </c>
      <c r="B610" s="39" t="s">
        <v>10</v>
      </c>
      <c r="C610" s="40">
        <f t="shared" si="275"/>
        <v>0</v>
      </c>
      <c r="D610" s="107">
        <v>0</v>
      </c>
      <c r="E610" s="40"/>
      <c r="F610" s="40">
        <v>0</v>
      </c>
      <c r="G610" s="40"/>
      <c r="H610" s="40">
        <v>0</v>
      </c>
      <c r="I610" s="40">
        <v>0</v>
      </c>
      <c r="J610" s="40">
        <v>0</v>
      </c>
      <c r="K610" s="74"/>
    </row>
    <row r="611" spans="1:11" ht="15">
      <c r="A611" s="32">
        <v>3</v>
      </c>
      <c r="B611" s="39" t="s">
        <v>11</v>
      </c>
      <c r="C611" s="40">
        <f t="shared" si="275"/>
        <v>330000</v>
      </c>
      <c r="D611" s="70"/>
      <c r="E611" s="71"/>
      <c r="F611" s="72"/>
      <c r="G611" s="72">
        <v>30000</v>
      </c>
      <c r="H611" s="72">
        <v>100000</v>
      </c>
      <c r="I611" s="72">
        <v>100000</v>
      </c>
      <c r="J611" s="72">
        <v>100000</v>
      </c>
      <c r="K611" s="74"/>
    </row>
    <row r="612" spans="1:11" ht="15">
      <c r="A612" s="32">
        <v>4</v>
      </c>
      <c r="B612" s="39" t="s">
        <v>12</v>
      </c>
      <c r="C612" s="40">
        <f t="shared" si="275"/>
        <v>0</v>
      </c>
      <c r="D612" s="70"/>
      <c r="E612" s="71"/>
      <c r="F612" s="72"/>
      <c r="G612" s="72"/>
      <c r="H612" s="72"/>
      <c r="I612" s="72"/>
      <c r="J612" s="72"/>
      <c r="K612" s="74"/>
    </row>
    <row r="613" spans="1:11" ht="100.5" customHeight="1">
      <c r="A613" s="112"/>
      <c r="B613" s="57" t="s">
        <v>127</v>
      </c>
      <c r="C613" s="44">
        <f>SUM(C614:C617)</f>
        <v>350000</v>
      </c>
      <c r="D613" s="44">
        <f>SUM(D614:D617)</f>
        <v>0</v>
      </c>
      <c r="E613" s="44">
        <f>SUM(E614:E617)</f>
        <v>0</v>
      </c>
      <c r="F613" s="44">
        <f>SUM(F614:F617)</f>
        <v>0</v>
      </c>
      <c r="G613" s="44">
        <f>SUM(G614:G617)</f>
        <v>50000</v>
      </c>
      <c r="H613" s="44">
        <f>SUM(H614:H617)</f>
        <v>100000</v>
      </c>
      <c r="I613" s="44">
        <f>SUM(I614:I617)</f>
        <v>100000</v>
      </c>
      <c r="J613" s="44">
        <f>SUM(J614:J617)</f>
        <v>100000</v>
      </c>
      <c r="K613" s="74"/>
    </row>
    <row r="614" spans="1:11" ht="15">
      <c r="A614" s="32">
        <v>1</v>
      </c>
      <c r="B614" s="39" t="s">
        <v>9</v>
      </c>
      <c r="C614" s="40">
        <f aca="true" t="shared" si="276" ref="C614:C617">SUM(D614:J614)</f>
        <v>0</v>
      </c>
      <c r="D614" s="70"/>
      <c r="E614" s="71"/>
      <c r="F614" s="72"/>
      <c r="G614" s="72"/>
      <c r="H614" s="72"/>
      <c r="I614" s="72"/>
      <c r="J614" s="72"/>
      <c r="K614" s="74"/>
    </row>
    <row r="615" spans="1:11" ht="15">
      <c r="A615" s="32">
        <v>2</v>
      </c>
      <c r="B615" s="39" t="s">
        <v>10</v>
      </c>
      <c r="C615" s="40">
        <f t="shared" si="276"/>
        <v>0</v>
      </c>
      <c r="D615" s="107">
        <v>0</v>
      </c>
      <c r="E615" s="40"/>
      <c r="F615" s="40">
        <v>0</v>
      </c>
      <c r="G615" s="40"/>
      <c r="H615" s="40"/>
      <c r="I615" s="40"/>
      <c r="J615" s="40"/>
      <c r="K615" s="74"/>
    </row>
    <row r="616" spans="1:11" ht="15">
      <c r="A616" s="32">
        <v>3</v>
      </c>
      <c r="B616" s="39" t="s">
        <v>11</v>
      </c>
      <c r="C616" s="40">
        <f t="shared" si="276"/>
        <v>350000</v>
      </c>
      <c r="D616" s="70"/>
      <c r="E616" s="71"/>
      <c r="F616" s="107">
        <v>0</v>
      </c>
      <c r="G616" s="72">
        <v>50000</v>
      </c>
      <c r="H616" s="72">
        <v>100000</v>
      </c>
      <c r="I616" s="72">
        <v>100000</v>
      </c>
      <c r="J616" s="72">
        <v>100000</v>
      </c>
      <c r="K616" s="74"/>
    </row>
    <row r="617" spans="1:11" ht="15">
      <c r="A617" s="32">
        <v>4</v>
      </c>
      <c r="B617" s="39" t="s">
        <v>12</v>
      </c>
      <c r="C617" s="40">
        <f t="shared" si="276"/>
        <v>0</v>
      </c>
      <c r="D617" s="70"/>
      <c r="E617" s="71"/>
      <c r="F617" s="72"/>
      <c r="G617" s="72"/>
      <c r="H617" s="72"/>
      <c r="I617" s="72"/>
      <c r="J617" s="72"/>
      <c r="K617" s="74"/>
    </row>
    <row r="618" spans="1:11" ht="102" customHeight="1" hidden="1">
      <c r="A618" s="3"/>
      <c r="B618" s="4"/>
      <c r="C618" s="5"/>
      <c r="D618" s="6"/>
      <c r="E618" s="6"/>
      <c r="F618" s="6"/>
      <c r="G618" s="5"/>
      <c r="H618" s="5"/>
      <c r="I618" s="31"/>
      <c r="J618" s="9" t="s">
        <v>128</v>
      </c>
      <c r="K618" s="9"/>
    </row>
    <row r="619" spans="1:11" ht="71.25" customHeight="1">
      <c r="A619" s="112"/>
      <c r="B619" s="57" t="s">
        <v>129</v>
      </c>
      <c r="C619" s="44">
        <f>SUM(C620:C623)</f>
        <v>281396</v>
      </c>
      <c r="D619" s="44">
        <f>SUM(D620:D623)</f>
        <v>0</v>
      </c>
      <c r="E619" s="44">
        <f>SUM(E620:E623)</f>
        <v>0</v>
      </c>
      <c r="F619" s="44">
        <f>SUM(F620:F623)</f>
        <v>0</v>
      </c>
      <c r="G619" s="44">
        <f>SUM(G620:G623)</f>
        <v>0</v>
      </c>
      <c r="H619" s="44">
        <f>SUM(H620:H623)</f>
        <v>0</v>
      </c>
      <c r="I619" s="44">
        <f>SUM(I620:I623)</f>
        <v>0</v>
      </c>
      <c r="J619" s="44">
        <f>SUM(J620:J623)</f>
        <v>281396</v>
      </c>
      <c r="K619" s="74"/>
    </row>
    <row r="620" spans="1:11" ht="15">
      <c r="A620" s="32">
        <v>1</v>
      </c>
      <c r="B620" s="39" t="s">
        <v>9</v>
      </c>
      <c r="C620" s="40">
        <f aca="true" t="shared" si="277" ref="C620:C623">SUM(D620:J620)</f>
        <v>0</v>
      </c>
      <c r="D620" s="70"/>
      <c r="E620" s="71"/>
      <c r="F620" s="72"/>
      <c r="G620" s="72"/>
      <c r="H620" s="72"/>
      <c r="I620" s="72"/>
      <c r="J620" s="72"/>
      <c r="K620" s="74"/>
    </row>
    <row r="621" spans="1:11" ht="15">
      <c r="A621" s="32">
        <v>2</v>
      </c>
      <c r="B621" s="39" t="s">
        <v>10</v>
      </c>
      <c r="C621" s="40">
        <f t="shared" si="277"/>
        <v>81396</v>
      </c>
      <c r="D621" s="107"/>
      <c r="E621" s="40"/>
      <c r="F621" s="40"/>
      <c r="G621" s="40"/>
      <c r="H621" s="40"/>
      <c r="I621" s="40"/>
      <c r="J621" s="40">
        <v>81396</v>
      </c>
      <c r="K621" s="74"/>
    </row>
    <row r="622" spans="1:11" ht="15">
      <c r="A622" s="32">
        <v>3</v>
      </c>
      <c r="B622" s="39" t="s">
        <v>11</v>
      </c>
      <c r="C622" s="40">
        <f t="shared" si="277"/>
        <v>200000</v>
      </c>
      <c r="D622" s="70"/>
      <c r="E622" s="71"/>
      <c r="F622" s="107"/>
      <c r="G622" s="72"/>
      <c r="H622" s="72"/>
      <c r="I622" s="72"/>
      <c r="J622" s="107">
        <v>200000</v>
      </c>
      <c r="K622" s="74"/>
    </row>
    <row r="623" spans="1:11" ht="15">
      <c r="A623" s="32">
        <v>4</v>
      </c>
      <c r="B623" s="39" t="s">
        <v>12</v>
      </c>
      <c r="C623" s="40">
        <f t="shared" si="277"/>
        <v>0</v>
      </c>
      <c r="D623" s="70"/>
      <c r="E623" s="71"/>
      <c r="F623" s="72"/>
      <c r="G623" s="72"/>
      <c r="H623" s="72"/>
      <c r="I623" s="72"/>
      <c r="J623" s="72"/>
      <c r="K623" s="74"/>
    </row>
    <row r="624" spans="1:11" ht="33" customHeight="1">
      <c r="A624" s="10" t="s">
        <v>130</v>
      </c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7"/>
    </row>
    <row r="626" spans="1:11" ht="1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7"/>
    </row>
    <row r="627" spans="1:11" ht="15" customHeight="1">
      <c r="A627" s="32" t="s">
        <v>2</v>
      </c>
      <c r="B627" s="14" t="s">
        <v>3</v>
      </c>
      <c r="C627" s="33" t="s">
        <v>4</v>
      </c>
      <c r="D627" s="33"/>
      <c r="E627" s="33"/>
      <c r="F627" s="33"/>
      <c r="G627" s="33"/>
      <c r="H627" s="33"/>
      <c r="I627" s="33"/>
      <c r="J627" s="33"/>
      <c r="K627" s="14" t="s">
        <v>5</v>
      </c>
    </row>
    <row r="628" spans="1:11" ht="93" customHeight="1">
      <c r="A628" s="32"/>
      <c r="B628" s="14"/>
      <c r="C628" s="34" t="s">
        <v>6</v>
      </c>
      <c r="D628" s="33">
        <v>2014</v>
      </c>
      <c r="E628" s="33">
        <v>2015</v>
      </c>
      <c r="F628" s="33">
        <v>2016</v>
      </c>
      <c r="G628" s="33">
        <v>2017</v>
      </c>
      <c r="H628" s="33">
        <v>2018</v>
      </c>
      <c r="I628" s="33">
        <v>2019</v>
      </c>
      <c r="J628" s="33">
        <v>2020</v>
      </c>
      <c r="K628" s="14"/>
    </row>
    <row r="629" spans="1:11" ht="15">
      <c r="A629" s="35">
        <v>1</v>
      </c>
      <c r="B629" s="14" t="s">
        <v>7</v>
      </c>
      <c r="C629" s="34">
        <v>3</v>
      </c>
      <c r="D629" s="33">
        <v>4</v>
      </c>
      <c r="E629" s="33">
        <v>5</v>
      </c>
      <c r="F629" s="33">
        <v>6</v>
      </c>
      <c r="G629" s="33">
        <v>7</v>
      </c>
      <c r="H629" s="33">
        <v>8</v>
      </c>
      <c r="I629" s="33">
        <v>9</v>
      </c>
      <c r="J629" s="33">
        <v>10</v>
      </c>
      <c r="K629" s="33">
        <v>11</v>
      </c>
    </row>
    <row r="630" spans="1:11" ht="57.75">
      <c r="A630" s="32"/>
      <c r="B630" s="36" t="s">
        <v>14</v>
      </c>
      <c r="C630" s="37">
        <f>SUM(C631:C634)</f>
        <v>2346200</v>
      </c>
      <c r="D630" s="37">
        <f>SUM(D631:D634)</f>
        <v>276200</v>
      </c>
      <c r="E630" s="37">
        <f>SUM(E631:E634)</f>
        <v>470000</v>
      </c>
      <c r="F630" s="37">
        <f>SUM(F631:F634)</f>
        <v>300000</v>
      </c>
      <c r="G630" s="37">
        <f>SUM(G631:G634)</f>
        <v>300000</v>
      </c>
      <c r="H630" s="37">
        <f>SUM(H631:H634)</f>
        <v>300000</v>
      </c>
      <c r="I630" s="37">
        <f>SUM(I631:I634)</f>
        <v>350000</v>
      </c>
      <c r="J630" s="37">
        <f>SUM(J631:J634)</f>
        <v>350000</v>
      </c>
      <c r="K630" s="38"/>
    </row>
    <row r="631" spans="1:11" ht="15">
      <c r="A631" s="32">
        <f aca="true" t="shared" si="278" ref="A631:A634">A630+1</f>
        <v>1</v>
      </c>
      <c r="B631" s="39" t="s">
        <v>9</v>
      </c>
      <c r="C631" s="40">
        <f aca="true" t="shared" si="279" ref="C631:C634">SUM(D631:J631)</f>
        <v>0</v>
      </c>
      <c r="D631" s="40">
        <f aca="true" t="shared" si="280" ref="D631:D634">D639</f>
        <v>0</v>
      </c>
      <c r="E631" s="40">
        <f aca="true" t="shared" si="281" ref="E631:E634">E639</f>
        <v>0</v>
      </c>
      <c r="F631" s="40">
        <f aca="true" t="shared" si="282" ref="F631:F634">F639</f>
        <v>0</v>
      </c>
      <c r="G631" s="40">
        <f aca="true" t="shared" si="283" ref="G631:G634">G639</f>
        <v>0</v>
      </c>
      <c r="H631" s="40">
        <f aca="true" t="shared" si="284" ref="H631:H634">H639</f>
        <v>0</v>
      </c>
      <c r="I631" s="40">
        <f aca="true" t="shared" si="285" ref="I631:I634">I639</f>
        <v>0</v>
      </c>
      <c r="J631" s="40">
        <f aca="true" t="shared" si="286" ref="J631:J634">J639</f>
        <v>0</v>
      </c>
      <c r="K631" s="41"/>
    </row>
    <row r="632" spans="1:11" ht="15">
      <c r="A632" s="32">
        <f t="shared" si="278"/>
        <v>2</v>
      </c>
      <c r="B632" s="39" t="s">
        <v>10</v>
      </c>
      <c r="C632" s="40">
        <f t="shared" si="279"/>
        <v>0</v>
      </c>
      <c r="D632" s="40">
        <f t="shared" si="280"/>
        <v>0</v>
      </c>
      <c r="E632" s="40">
        <f t="shared" si="281"/>
        <v>0</v>
      </c>
      <c r="F632" s="40">
        <f t="shared" si="282"/>
        <v>0</v>
      </c>
      <c r="G632" s="40">
        <f t="shared" si="283"/>
        <v>0</v>
      </c>
      <c r="H632" s="40">
        <f t="shared" si="284"/>
        <v>0</v>
      </c>
      <c r="I632" s="40">
        <f t="shared" si="285"/>
        <v>0</v>
      </c>
      <c r="J632" s="40">
        <f t="shared" si="286"/>
        <v>0</v>
      </c>
      <c r="K632" s="41"/>
    </row>
    <row r="633" spans="1:11" ht="15">
      <c r="A633" s="32">
        <f t="shared" si="278"/>
        <v>3</v>
      </c>
      <c r="B633" s="39" t="s">
        <v>11</v>
      </c>
      <c r="C633" s="40">
        <f t="shared" si="279"/>
        <v>2346200</v>
      </c>
      <c r="D633" s="40">
        <f t="shared" si="280"/>
        <v>276200</v>
      </c>
      <c r="E633" s="40">
        <f t="shared" si="281"/>
        <v>470000</v>
      </c>
      <c r="F633" s="40">
        <f t="shared" si="282"/>
        <v>300000</v>
      </c>
      <c r="G633" s="40">
        <f t="shared" si="283"/>
        <v>300000</v>
      </c>
      <c r="H633" s="40">
        <f t="shared" si="284"/>
        <v>300000</v>
      </c>
      <c r="I633" s="40">
        <f t="shared" si="285"/>
        <v>350000</v>
      </c>
      <c r="J633" s="40">
        <f t="shared" si="286"/>
        <v>350000</v>
      </c>
      <c r="K633" s="41"/>
    </row>
    <row r="634" spans="1:11" ht="15">
      <c r="A634" s="32">
        <f t="shared" si="278"/>
        <v>4</v>
      </c>
      <c r="B634" s="39" t="s">
        <v>12</v>
      </c>
      <c r="C634" s="40">
        <f t="shared" si="279"/>
        <v>0</v>
      </c>
      <c r="D634" s="40">
        <f t="shared" si="280"/>
        <v>0</v>
      </c>
      <c r="E634" s="40">
        <f t="shared" si="281"/>
        <v>0</v>
      </c>
      <c r="F634" s="40">
        <f t="shared" si="282"/>
        <v>0</v>
      </c>
      <c r="G634" s="40">
        <f t="shared" si="283"/>
        <v>0</v>
      </c>
      <c r="H634" s="40">
        <f t="shared" si="284"/>
        <v>0</v>
      </c>
      <c r="I634" s="40">
        <f t="shared" si="285"/>
        <v>0</v>
      </c>
      <c r="J634" s="40">
        <f t="shared" si="286"/>
        <v>0</v>
      </c>
      <c r="K634" s="41"/>
    </row>
    <row r="635" spans="1:11" ht="15">
      <c r="A635" s="32"/>
      <c r="B635" s="45"/>
      <c r="C635" s="47"/>
      <c r="D635" s="47"/>
      <c r="E635" s="47"/>
      <c r="F635" s="47"/>
      <c r="G635" s="47"/>
      <c r="H635" s="47"/>
      <c r="I635" s="47"/>
      <c r="J635" s="47"/>
      <c r="K635" s="41"/>
    </row>
    <row r="636" spans="1:11" ht="18.75" customHeight="1">
      <c r="A636" s="32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ht="15">
      <c r="A637" s="32"/>
      <c r="B637" s="49" t="s">
        <v>73</v>
      </c>
      <c r="C637" s="49"/>
      <c r="D637" s="49"/>
      <c r="E637" s="49"/>
      <c r="F637" s="49"/>
      <c r="G637" s="49"/>
      <c r="H637" s="49"/>
      <c r="I637" s="49"/>
      <c r="J637" s="49"/>
      <c r="K637" s="49"/>
    </row>
    <row r="638" spans="1:11" ht="29.25">
      <c r="A638" s="32"/>
      <c r="B638" s="36" t="s">
        <v>16</v>
      </c>
      <c r="C638" s="114">
        <f>SUM(C639:C642)</f>
        <v>2346200</v>
      </c>
      <c r="D638" s="114">
        <f>SUM(D639:D642)</f>
        <v>276200</v>
      </c>
      <c r="E638" s="114">
        <f>SUM(E639:E642)</f>
        <v>470000</v>
      </c>
      <c r="F638" s="114">
        <f>SUM(F639:F642)</f>
        <v>300000</v>
      </c>
      <c r="G638" s="114">
        <f>SUM(G639:G642)</f>
        <v>300000</v>
      </c>
      <c r="H638" s="114">
        <f>SUM(H639:H642)</f>
        <v>300000</v>
      </c>
      <c r="I638" s="114">
        <f>SUM(I639:I642)</f>
        <v>350000</v>
      </c>
      <c r="J638" s="114">
        <f>SUM(J639:J642)</f>
        <v>350000</v>
      </c>
      <c r="K638" s="66"/>
    </row>
    <row r="639" spans="1:11" ht="15">
      <c r="A639" s="32">
        <f aca="true" t="shared" si="287" ref="A639:A642">A638+1</f>
        <v>1</v>
      </c>
      <c r="B639" s="39" t="s">
        <v>9</v>
      </c>
      <c r="C639" s="91">
        <f aca="true" t="shared" si="288" ref="C639:C642">SUM(D639:J639)</f>
        <v>0</v>
      </c>
      <c r="D639" s="91">
        <f aca="true" t="shared" si="289" ref="D639:D642">D644</f>
        <v>0</v>
      </c>
      <c r="E639" s="91">
        <f aca="true" t="shared" si="290" ref="E639:E642">E644</f>
        <v>0</v>
      </c>
      <c r="F639" s="91">
        <f aca="true" t="shared" si="291" ref="F639:F642">F644</f>
        <v>0</v>
      </c>
      <c r="G639" s="91">
        <f aca="true" t="shared" si="292" ref="G639:G642">G644</f>
        <v>0</v>
      </c>
      <c r="H639" s="91">
        <f aca="true" t="shared" si="293" ref="H639:H642">H644</f>
        <v>0</v>
      </c>
      <c r="I639" s="91">
        <f aca="true" t="shared" si="294" ref="I639:I642">I644</f>
        <v>0</v>
      </c>
      <c r="J639" s="91">
        <f aca="true" t="shared" si="295" ref="J639:J642">J644</f>
        <v>0</v>
      </c>
      <c r="K639" s="41"/>
    </row>
    <row r="640" spans="1:11" ht="15">
      <c r="A640" s="32">
        <f t="shared" si="287"/>
        <v>2</v>
      </c>
      <c r="B640" s="39" t="s">
        <v>10</v>
      </c>
      <c r="C640" s="91">
        <f t="shared" si="288"/>
        <v>0</v>
      </c>
      <c r="D640" s="91">
        <f t="shared" si="289"/>
        <v>0</v>
      </c>
      <c r="E640" s="91">
        <f t="shared" si="290"/>
        <v>0</v>
      </c>
      <c r="F640" s="91">
        <f t="shared" si="291"/>
        <v>0</v>
      </c>
      <c r="G640" s="91">
        <f t="shared" si="292"/>
        <v>0</v>
      </c>
      <c r="H640" s="91">
        <f t="shared" si="293"/>
        <v>0</v>
      </c>
      <c r="I640" s="91">
        <f t="shared" si="294"/>
        <v>0</v>
      </c>
      <c r="J640" s="91">
        <f t="shared" si="295"/>
        <v>0</v>
      </c>
      <c r="K640" s="41"/>
    </row>
    <row r="641" spans="1:11" ht="15">
      <c r="A641" s="32">
        <f t="shared" si="287"/>
        <v>3</v>
      </c>
      <c r="B641" s="39" t="s">
        <v>11</v>
      </c>
      <c r="C641" s="91">
        <f t="shared" si="288"/>
        <v>2346200</v>
      </c>
      <c r="D641" s="91">
        <f t="shared" si="289"/>
        <v>276200</v>
      </c>
      <c r="E641" s="91">
        <f t="shared" si="290"/>
        <v>470000</v>
      </c>
      <c r="F641" s="91">
        <f t="shared" si="291"/>
        <v>300000</v>
      </c>
      <c r="G641" s="91">
        <f t="shared" si="292"/>
        <v>300000</v>
      </c>
      <c r="H641" s="91">
        <f t="shared" si="293"/>
        <v>300000</v>
      </c>
      <c r="I641" s="91">
        <f t="shared" si="294"/>
        <v>350000</v>
      </c>
      <c r="J641" s="91">
        <f t="shared" si="295"/>
        <v>350000</v>
      </c>
      <c r="K641" s="41"/>
    </row>
    <row r="642" spans="1:11" ht="15">
      <c r="A642" s="32">
        <f t="shared" si="287"/>
        <v>4</v>
      </c>
      <c r="B642" s="39" t="s">
        <v>12</v>
      </c>
      <c r="C642" s="91">
        <f t="shared" si="288"/>
        <v>0</v>
      </c>
      <c r="D642" s="91">
        <f t="shared" si="289"/>
        <v>0</v>
      </c>
      <c r="E642" s="91">
        <f t="shared" si="290"/>
        <v>0</v>
      </c>
      <c r="F642" s="91">
        <f t="shared" si="291"/>
        <v>0</v>
      </c>
      <c r="G642" s="91">
        <f t="shared" si="292"/>
        <v>0</v>
      </c>
      <c r="H642" s="91">
        <f t="shared" si="293"/>
        <v>0</v>
      </c>
      <c r="I642" s="91">
        <f t="shared" si="294"/>
        <v>0</v>
      </c>
      <c r="J642" s="91">
        <f t="shared" si="295"/>
        <v>0</v>
      </c>
      <c r="K642" s="41"/>
    </row>
    <row r="643" spans="1:11" ht="78.75">
      <c r="A643" s="32"/>
      <c r="B643" s="115" t="s">
        <v>131</v>
      </c>
      <c r="C643" s="105">
        <f>SUM(C644:C647)</f>
        <v>2346200</v>
      </c>
      <c r="D643" s="105">
        <f>SUM(D644:D647)</f>
        <v>276200</v>
      </c>
      <c r="E643" s="105">
        <f>SUM(E644:E647)</f>
        <v>470000</v>
      </c>
      <c r="F643" s="105">
        <f>SUM(F644:F647)</f>
        <v>300000</v>
      </c>
      <c r="G643" s="105">
        <f>SUM(G644:G647)</f>
        <v>300000</v>
      </c>
      <c r="H643" s="105">
        <f>SUM(H644:H647)</f>
        <v>300000</v>
      </c>
      <c r="I643" s="105">
        <f>SUM(I644:I647)</f>
        <v>350000</v>
      </c>
      <c r="J643" s="105">
        <f>SUM(J644:J647)</f>
        <v>350000</v>
      </c>
      <c r="K643" s="53" t="s">
        <v>132</v>
      </c>
    </row>
    <row r="644" spans="1:11" ht="15">
      <c r="A644" s="32">
        <v>1</v>
      </c>
      <c r="B644" s="39" t="s">
        <v>9</v>
      </c>
      <c r="C644" s="91">
        <f aca="true" t="shared" si="296" ref="C644:C647">SUM(D644:J644)</f>
        <v>0</v>
      </c>
      <c r="D644" s="91"/>
      <c r="E644" s="91"/>
      <c r="F644" s="91"/>
      <c r="G644" s="91"/>
      <c r="H644" s="91"/>
      <c r="I644" s="91"/>
      <c r="J644" s="91"/>
      <c r="K644" s="41"/>
    </row>
    <row r="645" spans="1:11" ht="15">
      <c r="A645" s="32">
        <v>2</v>
      </c>
      <c r="B645" s="39" t="s">
        <v>10</v>
      </c>
      <c r="C645" s="91">
        <f t="shared" si="296"/>
        <v>0</v>
      </c>
      <c r="D645" s="91"/>
      <c r="E645" s="91"/>
      <c r="F645" s="91"/>
      <c r="G645" s="91"/>
      <c r="H645" s="91"/>
      <c r="I645" s="91"/>
      <c r="J645" s="91"/>
      <c r="K645" s="54"/>
    </row>
    <row r="646" spans="1:11" ht="15">
      <c r="A646" s="32">
        <v>3</v>
      </c>
      <c r="B646" s="39" t="s">
        <v>11</v>
      </c>
      <c r="C646" s="91">
        <f t="shared" si="296"/>
        <v>2346200</v>
      </c>
      <c r="D646" s="91">
        <v>276200</v>
      </c>
      <c r="E646" s="91">
        <v>470000</v>
      </c>
      <c r="F646" s="91">
        <v>300000</v>
      </c>
      <c r="G646" s="91">
        <v>300000</v>
      </c>
      <c r="H646" s="91">
        <v>300000</v>
      </c>
      <c r="I646" s="91">
        <v>350000</v>
      </c>
      <c r="J646" s="91">
        <v>350000</v>
      </c>
      <c r="K646" s="41"/>
    </row>
    <row r="647" spans="1:11" ht="15">
      <c r="A647" s="32">
        <v>4</v>
      </c>
      <c r="B647" s="39" t="s">
        <v>12</v>
      </c>
      <c r="C647" s="91">
        <f t="shared" si="296"/>
        <v>0</v>
      </c>
      <c r="D647" s="91"/>
      <c r="E647" s="91"/>
      <c r="F647" s="91"/>
      <c r="G647" s="91"/>
      <c r="H647" s="91"/>
      <c r="I647" s="91"/>
      <c r="J647" s="91"/>
      <c r="K647" s="41"/>
    </row>
    <row r="649" spans="1:11" ht="122.25" customHeight="1" hidden="1">
      <c r="A649" s="3"/>
      <c r="B649" s="4"/>
      <c r="C649" s="5"/>
      <c r="D649" s="6"/>
      <c r="E649" s="6"/>
      <c r="F649" s="6"/>
      <c r="G649" s="5"/>
      <c r="H649" s="5"/>
      <c r="I649" s="31"/>
      <c r="J649" s="9" t="s">
        <v>133</v>
      </c>
      <c r="K649" s="9"/>
    </row>
    <row r="650" spans="1:11" ht="33.75" customHeight="1">
      <c r="A650" s="10" t="s">
        <v>134</v>
      </c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5" customHeight="1">
      <c r="A651" s="32" t="s">
        <v>2</v>
      </c>
      <c r="B651" s="14" t="s">
        <v>3</v>
      </c>
      <c r="C651" s="33" t="s">
        <v>4</v>
      </c>
      <c r="D651" s="33"/>
      <c r="E651" s="33"/>
      <c r="F651" s="33"/>
      <c r="G651" s="33"/>
      <c r="H651" s="33"/>
      <c r="I651" s="33"/>
      <c r="J651" s="33"/>
      <c r="K651" s="14" t="s">
        <v>5</v>
      </c>
    </row>
    <row r="652" spans="1:11" ht="90.75" customHeight="1">
      <c r="A652" s="32"/>
      <c r="B652" s="14"/>
      <c r="C652" s="34" t="s">
        <v>6</v>
      </c>
      <c r="D652" s="33">
        <v>2014</v>
      </c>
      <c r="E652" s="33">
        <v>2015</v>
      </c>
      <c r="F652" s="33">
        <v>2016</v>
      </c>
      <c r="G652" s="33">
        <v>2017</v>
      </c>
      <c r="H652" s="33">
        <v>2018</v>
      </c>
      <c r="I652" s="33">
        <v>2019</v>
      </c>
      <c r="J652" s="33">
        <v>2020</v>
      </c>
      <c r="K652" s="14"/>
    </row>
    <row r="653" spans="1:11" ht="15">
      <c r="A653" s="35">
        <v>1</v>
      </c>
      <c r="B653" s="14" t="s">
        <v>7</v>
      </c>
      <c r="C653" s="34">
        <v>3</v>
      </c>
      <c r="D653" s="33">
        <v>4</v>
      </c>
      <c r="E653" s="33">
        <v>5</v>
      </c>
      <c r="F653" s="33">
        <v>6</v>
      </c>
      <c r="G653" s="33">
        <v>7</v>
      </c>
      <c r="H653" s="33">
        <v>8</v>
      </c>
      <c r="I653" s="33">
        <v>9</v>
      </c>
      <c r="J653" s="33">
        <v>10</v>
      </c>
      <c r="K653" s="33">
        <v>11</v>
      </c>
    </row>
    <row r="654" spans="1:11" ht="57.75">
      <c r="A654" s="32"/>
      <c r="B654" s="36" t="s">
        <v>14</v>
      </c>
      <c r="C654" s="42">
        <f>SUM(C655:C658)</f>
        <v>4639384</v>
      </c>
      <c r="D654" s="42">
        <f>SUM(D655:D658)</f>
        <v>1761984</v>
      </c>
      <c r="E654" s="42">
        <f>SUM(E655:E658)</f>
        <v>2877400</v>
      </c>
      <c r="F654" s="42">
        <f>SUM(F655:F658)</f>
        <v>0</v>
      </c>
      <c r="G654" s="42">
        <f>SUM(G655:G658)</f>
        <v>0</v>
      </c>
      <c r="H654" s="42">
        <f>SUM(H655:H658)</f>
        <v>0</v>
      </c>
      <c r="I654" s="42">
        <f>SUM(I655:I658)</f>
        <v>0</v>
      </c>
      <c r="J654" s="42">
        <f>SUM(J655:J658)</f>
        <v>0</v>
      </c>
      <c r="K654" s="38"/>
    </row>
    <row r="655" spans="1:11" ht="15">
      <c r="A655" s="32">
        <f aca="true" t="shared" si="297" ref="A655:A658">A654+1</f>
        <v>1</v>
      </c>
      <c r="B655" s="39" t="s">
        <v>9</v>
      </c>
      <c r="C655" s="44">
        <f aca="true" t="shared" si="298" ref="C655:C658">SUM(D655:J655)</f>
        <v>1015400</v>
      </c>
      <c r="D655" s="44">
        <f aca="true" t="shared" si="299" ref="D655:D658">D663</f>
        <v>405200</v>
      </c>
      <c r="E655" s="44">
        <f aca="true" t="shared" si="300" ref="E655:E658">E663</f>
        <v>610200</v>
      </c>
      <c r="F655" s="44">
        <f aca="true" t="shared" si="301" ref="F655:F658">F663</f>
        <v>0</v>
      </c>
      <c r="G655" s="44">
        <f aca="true" t="shared" si="302" ref="G655:G658">G663</f>
        <v>0</v>
      </c>
      <c r="H655" s="44">
        <f aca="true" t="shared" si="303" ref="H655:H658">H663</f>
        <v>0</v>
      </c>
      <c r="I655" s="44">
        <f aca="true" t="shared" si="304" ref="I655:I658">I663</f>
        <v>0</v>
      </c>
      <c r="J655" s="44">
        <f aca="true" t="shared" si="305" ref="J655:J658">J663</f>
        <v>0</v>
      </c>
      <c r="K655" s="41"/>
    </row>
    <row r="656" spans="1:11" ht="15">
      <c r="A656" s="32">
        <f t="shared" si="297"/>
        <v>2</v>
      </c>
      <c r="B656" s="39" t="s">
        <v>10</v>
      </c>
      <c r="C656" s="44">
        <f t="shared" si="298"/>
        <v>1732448</v>
      </c>
      <c r="D656" s="44">
        <f t="shared" si="299"/>
        <v>665248</v>
      </c>
      <c r="E656" s="44">
        <f t="shared" si="300"/>
        <v>1067200</v>
      </c>
      <c r="F656" s="44">
        <f t="shared" si="301"/>
        <v>0</v>
      </c>
      <c r="G656" s="44">
        <f t="shared" si="302"/>
        <v>0</v>
      </c>
      <c r="H656" s="44">
        <f t="shared" si="303"/>
        <v>0</v>
      </c>
      <c r="I656" s="44">
        <f t="shared" si="304"/>
        <v>0</v>
      </c>
      <c r="J656" s="44">
        <f t="shared" si="305"/>
        <v>0</v>
      </c>
      <c r="K656" s="41"/>
    </row>
    <row r="657" spans="1:11" ht="15">
      <c r="A657" s="32">
        <f t="shared" si="297"/>
        <v>3</v>
      </c>
      <c r="B657" s="39" t="s">
        <v>11</v>
      </c>
      <c r="C657" s="44">
        <f t="shared" si="298"/>
        <v>1891536</v>
      </c>
      <c r="D657" s="44">
        <f t="shared" si="299"/>
        <v>691536</v>
      </c>
      <c r="E657" s="44">
        <f t="shared" si="300"/>
        <v>1200000</v>
      </c>
      <c r="F657" s="44">
        <f t="shared" si="301"/>
        <v>0</v>
      </c>
      <c r="G657" s="44">
        <f t="shared" si="302"/>
        <v>0</v>
      </c>
      <c r="H657" s="44">
        <f t="shared" si="303"/>
        <v>0</v>
      </c>
      <c r="I657" s="44">
        <f t="shared" si="304"/>
        <v>0</v>
      </c>
      <c r="J657" s="44">
        <f t="shared" si="305"/>
        <v>0</v>
      </c>
      <c r="K657" s="41"/>
    </row>
    <row r="658" spans="1:11" ht="15">
      <c r="A658" s="32">
        <f t="shared" si="297"/>
        <v>4</v>
      </c>
      <c r="B658" s="39" t="s">
        <v>12</v>
      </c>
      <c r="C658" s="44">
        <f t="shared" si="298"/>
        <v>0</v>
      </c>
      <c r="D658" s="44">
        <f t="shared" si="299"/>
        <v>0</v>
      </c>
      <c r="E658" s="44">
        <f t="shared" si="300"/>
        <v>0</v>
      </c>
      <c r="F658" s="44">
        <f t="shared" si="301"/>
        <v>0</v>
      </c>
      <c r="G658" s="44">
        <f t="shared" si="302"/>
        <v>0</v>
      </c>
      <c r="H658" s="44">
        <f t="shared" si="303"/>
        <v>0</v>
      </c>
      <c r="I658" s="44">
        <f t="shared" si="304"/>
        <v>0</v>
      </c>
      <c r="J658" s="44">
        <f t="shared" si="305"/>
        <v>0</v>
      </c>
      <c r="K658" s="41"/>
    </row>
    <row r="659" spans="1:11" ht="15">
      <c r="A659" s="32"/>
      <c r="B659" s="45"/>
      <c r="C659" s="47"/>
      <c r="D659" s="47"/>
      <c r="E659" s="47"/>
      <c r="F659" s="47"/>
      <c r="G659" s="47"/>
      <c r="H659" s="47"/>
      <c r="I659" s="47"/>
      <c r="J659" s="47"/>
      <c r="K659" s="41"/>
    </row>
    <row r="660" spans="1:11" ht="18.75" customHeight="1">
      <c r="A660" s="32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1:11" ht="15">
      <c r="A661" s="32"/>
      <c r="B661" s="49" t="s">
        <v>73</v>
      </c>
      <c r="C661" s="49"/>
      <c r="D661" s="49"/>
      <c r="E661" s="49"/>
      <c r="F661" s="49"/>
      <c r="G661" s="49"/>
      <c r="H661" s="49"/>
      <c r="I661" s="49"/>
      <c r="J661" s="49"/>
      <c r="K661" s="49"/>
    </row>
    <row r="662" spans="1:11" ht="29.25">
      <c r="A662" s="32"/>
      <c r="B662" s="36" t="s">
        <v>16</v>
      </c>
      <c r="C662" s="110">
        <f>SUM(C663:C666)</f>
        <v>4639384</v>
      </c>
      <c r="D662" s="110">
        <f>SUM(D663:D666)</f>
        <v>1761984</v>
      </c>
      <c r="E662" s="110">
        <f>SUM(E663:E666)</f>
        <v>2877400</v>
      </c>
      <c r="F662" s="110">
        <f>SUM(F663:F666)</f>
        <v>0</v>
      </c>
      <c r="G662" s="110">
        <f>SUM(G663:G666)</f>
        <v>0</v>
      </c>
      <c r="H662" s="110">
        <f>SUM(H663:H666)</f>
        <v>0</v>
      </c>
      <c r="I662" s="110">
        <f>SUM(I663:I666)</f>
        <v>0</v>
      </c>
      <c r="J662" s="110">
        <f>SUM(J663:J666)</f>
        <v>0</v>
      </c>
      <c r="K662" s="66"/>
    </row>
    <row r="663" spans="1:11" ht="15">
      <c r="A663" s="32">
        <f aca="true" t="shared" si="306" ref="A663:A666">A662+1</f>
        <v>1</v>
      </c>
      <c r="B663" s="39" t="s">
        <v>9</v>
      </c>
      <c r="C663" s="104">
        <f aca="true" t="shared" si="307" ref="C663:C666">SUM(D663:J663)</f>
        <v>1015400</v>
      </c>
      <c r="D663" s="104">
        <f aca="true" t="shared" si="308" ref="D663:D666">D668+D673</f>
        <v>405200</v>
      </c>
      <c r="E663" s="104">
        <f aca="true" t="shared" si="309" ref="E663:E666">E668+E673</f>
        <v>610200</v>
      </c>
      <c r="F663" s="104">
        <f aca="true" t="shared" si="310" ref="F663:F666">F668+F673</f>
        <v>0</v>
      </c>
      <c r="G663" s="104">
        <f aca="true" t="shared" si="311" ref="G663:G666">G668+G673</f>
        <v>0</v>
      </c>
      <c r="H663" s="104">
        <f aca="true" t="shared" si="312" ref="H663:H666">H668+H673</f>
        <v>0</v>
      </c>
      <c r="I663" s="104">
        <f aca="true" t="shared" si="313" ref="I663:I666">I668+I673</f>
        <v>0</v>
      </c>
      <c r="J663" s="104">
        <f aca="true" t="shared" si="314" ref="J663:J666">J668+J673</f>
        <v>0</v>
      </c>
      <c r="K663" s="41"/>
    </row>
    <row r="664" spans="1:11" ht="15">
      <c r="A664" s="32">
        <f t="shared" si="306"/>
        <v>2</v>
      </c>
      <c r="B664" s="39" t="s">
        <v>10</v>
      </c>
      <c r="C664" s="104">
        <f t="shared" si="307"/>
        <v>1732448</v>
      </c>
      <c r="D664" s="104">
        <f t="shared" si="308"/>
        <v>665248</v>
      </c>
      <c r="E664" s="104">
        <f t="shared" si="309"/>
        <v>1067200</v>
      </c>
      <c r="F664" s="104">
        <f t="shared" si="310"/>
        <v>0</v>
      </c>
      <c r="G664" s="104">
        <f t="shared" si="311"/>
        <v>0</v>
      </c>
      <c r="H664" s="104">
        <f t="shared" si="312"/>
        <v>0</v>
      </c>
      <c r="I664" s="104">
        <f t="shared" si="313"/>
        <v>0</v>
      </c>
      <c r="J664" s="104">
        <f t="shared" si="314"/>
        <v>0</v>
      </c>
      <c r="K664" s="41"/>
    </row>
    <row r="665" spans="1:11" ht="15">
      <c r="A665" s="32">
        <f t="shared" si="306"/>
        <v>3</v>
      </c>
      <c r="B665" s="39" t="s">
        <v>11</v>
      </c>
      <c r="C665" s="104">
        <f t="shared" si="307"/>
        <v>1891536</v>
      </c>
      <c r="D665" s="104">
        <f t="shared" si="308"/>
        <v>691536</v>
      </c>
      <c r="E665" s="104">
        <f t="shared" si="309"/>
        <v>1200000</v>
      </c>
      <c r="F665" s="104">
        <f t="shared" si="310"/>
        <v>0</v>
      </c>
      <c r="G665" s="104">
        <f t="shared" si="311"/>
        <v>0</v>
      </c>
      <c r="H665" s="104">
        <f t="shared" si="312"/>
        <v>0</v>
      </c>
      <c r="I665" s="104">
        <f t="shared" si="313"/>
        <v>0</v>
      </c>
      <c r="J665" s="104">
        <f t="shared" si="314"/>
        <v>0</v>
      </c>
      <c r="K665" s="41"/>
    </row>
    <row r="666" spans="1:11" ht="15">
      <c r="A666" s="32">
        <f t="shared" si="306"/>
        <v>4</v>
      </c>
      <c r="B666" s="39" t="s">
        <v>12</v>
      </c>
      <c r="C666" s="104">
        <f t="shared" si="307"/>
        <v>0</v>
      </c>
      <c r="D666" s="104">
        <f t="shared" si="308"/>
        <v>0</v>
      </c>
      <c r="E666" s="104">
        <f t="shared" si="309"/>
        <v>0</v>
      </c>
      <c r="F666" s="104">
        <f t="shared" si="310"/>
        <v>0</v>
      </c>
      <c r="G666" s="104">
        <f t="shared" si="311"/>
        <v>0</v>
      </c>
      <c r="H666" s="104">
        <f t="shared" si="312"/>
        <v>0</v>
      </c>
      <c r="I666" s="104">
        <f t="shared" si="313"/>
        <v>0</v>
      </c>
      <c r="J666" s="104">
        <f t="shared" si="314"/>
        <v>0</v>
      </c>
      <c r="K666" s="41"/>
    </row>
    <row r="667" spans="1:11" ht="78.75">
      <c r="A667" s="32"/>
      <c r="B667" s="115" t="s">
        <v>135</v>
      </c>
      <c r="C667" s="104">
        <f>SUM(C668:C671)</f>
        <v>2961984</v>
      </c>
      <c r="D667" s="104">
        <f>SUM(D668:D671)</f>
        <v>1761984</v>
      </c>
      <c r="E667" s="104">
        <f>SUM(E668:E671)</f>
        <v>1200000</v>
      </c>
      <c r="F667" s="104">
        <f>SUM(F668:F671)</f>
        <v>0</v>
      </c>
      <c r="G667" s="104">
        <f>SUM(G668:G671)</f>
        <v>0</v>
      </c>
      <c r="H667" s="104">
        <f>SUM(H668:H671)</f>
        <v>0</v>
      </c>
      <c r="I667" s="104">
        <f>SUM(I668:I671)</f>
        <v>0</v>
      </c>
      <c r="J667" s="104">
        <f>SUM(J668:J671)</f>
        <v>0</v>
      </c>
      <c r="K667" s="53" t="s">
        <v>136</v>
      </c>
    </row>
    <row r="668" spans="1:11" ht="15">
      <c r="A668" s="32">
        <v>1</v>
      </c>
      <c r="B668" s="39" t="s">
        <v>9</v>
      </c>
      <c r="C668" s="103">
        <f aca="true" t="shared" si="315" ref="C668:C671">SUM(D668:J668)</f>
        <v>405200</v>
      </c>
      <c r="D668" s="103">
        <v>405200</v>
      </c>
      <c r="E668" s="103"/>
      <c r="F668" s="103"/>
      <c r="G668" s="103"/>
      <c r="H668" s="103"/>
      <c r="I668" s="103"/>
      <c r="J668" s="103"/>
      <c r="K668" s="41"/>
    </row>
    <row r="669" spans="1:11" ht="15">
      <c r="A669" s="32">
        <v>2</v>
      </c>
      <c r="B669" s="39" t="s">
        <v>10</v>
      </c>
      <c r="C669" s="103">
        <f t="shared" si="315"/>
        <v>665248</v>
      </c>
      <c r="D669" s="103">
        <v>665248</v>
      </c>
      <c r="E669" s="103"/>
      <c r="F669" s="103"/>
      <c r="G669" s="103"/>
      <c r="H669" s="103">
        <v>0</v>
      </c>
      <c r="I669" s="103">
        <v>0</v>
      </c>
      <c r="J669" s="103"/>
      <c r="K669" s="54"/>
    </row>
    <row r="670" spans="1:11" ht="15">
      <c r="A670" s="32">
        <v>3</v>
      </c>
      <c r="B670" s="39" t="s">
        <v>11</v>
      </c>
      <c r="C670" s="103">
        <f t="shared" si="315"/>
        <v>1891536</v>
      </c>
      <c r="D670" s="111">
        <v>691536</v>
      </c>
      <c r="E670" s="103">
        <v>1200000</v>
      </c>
      <c r="F670" s="103">
        <v>0</v>
      </c>
      <c r="G670" s="103">
        <v>0</v>
      </c>
      <c r="H670" s="103">
        <v>0</v>
      </c>
      <c r="I670" s="103"/>
      <c r="J670" s="103"/>
      <c r="K670" s="41"/>
    </row>
    <row r="671" spans="1:11" ht="15">
      <c r="A671" s="32">
        <v>4</v>
      </c>
      <c r="B671" s="39" t="s">
        <v>12</v>
      </c>
      <c r="C671" s="103">
        <f t="shared" si="315"/>
        <v>0</v>
      </c>
      <c r="D671" s="47"/>
      <c r="E671" s="47"/>
      <c r="F671" s="47"/>
      <c r="G671" s="47"/>
      <c r="H671" s="47"/>
      <c r="I671" s="47"/>
      <c r="J671" s="47"/>
      <c r="K671" s="41"/>
    </row>
    <row r="672" spans="1:11" ht="78.75">
      <c r="A672" s="32"/>
      <c r="B672" s="115" t="s">
        <v>137</v>
      </c>
      <c r="C672" s="104">
        <f>SUM(C673:C676)</f>
        <v>1677400</v>
      </c>
      <c r="D672" s="104">
        <f>SUM(D673:D676)</f>
        <v>0</v>
      </c>
      <c r="E672" s="104">
        <f>SUM(E673:E676)</f>
        <v>1677400</v>
      </c>
      <c r="F672" s="104">
        <f>SUM(F673:F676)</f>
        <v>0</v>
      </c>
      <c r="G672" s="104">
        <f>SUM(G673:G676)</f>
        <v>0</v>
      </c>
      <c r="H672" s="104">
        <f>SUM(H673:H676)</f>
        <v>0</v>
      </c>
      <c r="I672" s="104">
        <f>SUM(I673:I676)</f>
        <v>0</v>
      </c>
      <c r="J672" s="104">
        <f>SUM(J673:J676)</f>
        <v>0</v>
      </c>
      <c r="K672" s="53" t="s">
        <v>136</v>
      </c>
    </row>
    <row r="673" spans="1:11" ht="15">
      <c r="A673" s="32">
        <v>1</v>
      </c>
      <c r="B673" s="39" t="s">
        <v>9</v>
      </c>
      <c r="C673" s="103">
        <f aca="true" t="shared" si="316" ref="C673:C676">SUM(D673:J673)</f>
        <v>610200</v>
      </c>
      <c r="D673" s="103"/>
      <c r="E673" s="103">
        <v>610200</v>
      </c>
      <c r="F673" s="103"/>
      <c r="G673" s="103"/>
      <c r="H673" s="103"/>
      <c r="I673" s="103"/>
      <c r="J673" s="103"/>
      <c r="K673" s="41"/>
    </row>
    <row r="674" spans="1:11" ht="15">
      <c r="A674" s="32">
        <v>2</v>
      </c>
      <c r="B674" s="39" t="s">
        <v>10</v>
      </c>
      <c r="C674" s="103">
        <f t="shared" si="316"/>
        <v>1067200</v>
      </c>
      <c r="D674" s="103"/>
      <c r="E674" s="103">
        <v>1067200</v>
      </c>
      <c r="F674" s="103"/>
      <c r="G674" s="103"/>
      <c r="H674" s="103"/>
      <c r="I674" s="103"/>
      <c r="J674" s="103"/>
      <c r="K674" s="54"/>
    </row>
    <row r="675" spans="1:11" ht="15">
      <c r="A675" s="32">
        <v>3</v>
      </c>
      <c r="B675" s="39" t="s">
        <v>11</v>
      </c>
      <c r="C675" s="103">
        <f t="shared" si="316"/>
        <v>0</v>
      </c>
      <c r="D675" s="111"/>
      <c r="E675" s="103"/>
      <c r="F675" s="103"/>
      <c r="G675" s="103"/>
      <c r="H675" s="103"/>
      <c r="I675" s="103"/>
      <c r="J675" s="103"/>
      <c r="K675" s="41"/>
    </row>
    <row r="676" spans="1:11" ht="15">
      <c r="A676" s="32">
        <v>4</v>
      </c>
      <c r="B676" s="39" t="s">
        <v>12</v>
      </c>
      <c r="C676" s="103">
        <f t="shared" si="316"/>
        <v>0</v>
      </c>
      <c r="D676" s="47"/>
      <c r="E676" s="47"/>
      <c r="F676" s="47"/>
      <c r="G676" s="47"/>
      <c r="H676" s="47"/>
      <c r="I676" s="47"/>
      <c r="J676" s="47"/>
      <c r="K676" s="41"/>
    </row>
    <row r="677" spans="1:11" ht="1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7"/>
    </row>
    <row r="679" spans="1:11" ht="99" customHeight="1" hidden="1">
      <c r="A679" s="3"/>
      <c r="B679" s="4"/>
      <c r="C679" s="5"/>
      <c r="D679" s="6"/>
      <c r="E679" s="6"/>
      <c r="F679" s="6"/>
      <c r="G679" s="5"/>
      <c r="H679" s="5"/>
      <c r="I679" s="31"/>
      <c r="J679" s="9" t="s">
        <v>138</v>
      </c>
      <c r="K679" s="9"/>
    </row>
    <row r="680" spans="1:11" ht="51" customHeight="1">
      <c r="A680" s="10" t="s">
        <v>139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5">
      <c r="A681" s="3"/>
      <c r="B681" s="4"/>
      <c r="C681" s="5"/>
      <c r="D681" s="5"/>
      <c r="E681" s="5"/>
      <c r="F681" s="5"/>
      <c r="G681" s="5"/>
      <c r="H681" s="5"/>
      <c r="I681" s="5"/>
      <c r="J681" s="5"/>
      <c r="K681" s="7"/>
    </row>
    <row r="682" spans="1:11" ht="15">
      <c r="A682" s="3"/>
      <c r="B682" s="4"/>
      <c r="C682" s="5"/>
      <c r="D682" s="5"/>
      <c r="E682" s="5"/>
      <c r="F682" s="5"/>
      <c r="G682" s="5"/>
      <c r="H682" s="5"/>
      <c r="I682" s="5"/>
      <c r="J682" s="5"/>
      <c r="K682" s="7"/>
    </row>
    <row r="683" spans="1:11" ht="15" customHeight="1">
      <c r="A683" s="32" t="s">
        <v>2</v>
      </c>
      <c r="B683" s="14" t="s">
        <v>3</v>
      </c>
      <c r="C683" s="33" t="s">
        <v>4</v>
      </c>
      <c r="D683" s="33"/>
      <c r="E683" s="33"/>
      <c r="F683" s="33"/>
      <c r="G683" s="33"/>
      <c r="H683" s="33"/>
      <c r="I683" s="33"/>
      <c r="J683" s="33"/>
      <c r="K683" s="14" t="s">
        <v>5</v>
      </c>
    </row>
    <row r="684" spans="1:11" ht="98.25" customHeight="1">
      <c r="A684" s="32"/>
      <c r="B684" s="14"/>
      <c r="C684" s="34" t="s">
        <v>6</v>
      </c>
      <c r="D684" s="33">
        <v>2014</v>
      </c>
      <c r="E684" s="33">
        <v>2015</v>
      </c>
      <c r="F684" s="33">
        <v>2016</v>
      </c>
      <c r="G684" s="33">
        <v>2017</v>
      </c>
      <c r="H684" s="33">
        <v>2018</v>
      </c>
      <c r="I684" s="33">
        <v>2019</v>
      </c>
      <c r="J684" s="33">
        <v>2020</v>
      </c>
      <c r="K684" s="14"/>
    </row>
    <row r="685" spans="1:11" ht="15">
      <c r="A685" s="35">
        <v>1</v>
      </c>
      <c r="B685" s="14" t="s">
        <v>7</v>
      </c>
      <c r="C685" s="34">
        <v>3</v>
      </c>
      <c r="D685" s="33">
        <v>4</v>
      </c>
      <c r="E685" s="33">
        <v>5</v>
      </c>
      <c r="F685" s="33">
        <v>6</v>
      </c>
      <c r="G685" s="33">
        <v>7</v>
      </c>
      <c r="H685" s="33">
        <v>8</v>
      </c>
      <c r="I685" s="33">
        <v>9</v>
      </c>
      <c r="J685" s="33">
        <v>10</v>
      </c>
      <c r="K685" s="33">
        <v>11</v>
      </c>
    </row>
    <row r="686" spans="1:11" ht="57.75">
      <c r="A686" s="32"/>
      <c r="B686" s="36" t="s">
        <v>14</v>
      </c>
      <c r="C686" s="37">
        <f>SUM(C687:C690)</f>
        <v>96442755</v>
      </c>
      <c r="D686" s="37">
        <f>SUM(D687:D690)</f>
        <v>12926400</v>
      </c>
      <c r="E686" s="37">
        <f>SUM(E687:E690)</f>
        <v>11504307</v>
      </c>
      <c r="F686" s="37">
        <f>SUM(F687:F690)</f>
        <v>12226476</v>
      </c>
      <c r="G686" s="37">
        <f>SUM(G687:G690)</f>
        <v>11905381</v>
      </c>
      <c r="H686" s="37">
        <f>SUM(H687:H690)</f>
        <v>13970940</v>
      </c>
      <c r="I686" s="37">
        <f>SUM(I687:I690)</f>
        <v>15698045</v>
      </c>
      <c r="J686" s="37">
        <f>SUM(J687:J690)</f>
        <v>18211206</v>
      </c>
      <c r="K686" s="38"/>
    </row>
    <row r="687" spans="1:11" ht="15">
      <c r="A687" s="32">
        <f aca="true" t="shared" si="317" ref="A687:A690">A686+1</f>
        <v>1</v>
      </c>
      <c r="B687" s="39" t="s">
        <v>9</v>
      </c>
      <c r="C687" s="40">
        <f aca="true" t="shared" si="318" ref="C687:C690">SUM(D687:J687)</f>
        <v>0</v>
      </c>
      <c r="D687" s="40">
        <f aca="true" t="shared" si="319" ref="D687:D690">D695</f>
        <v>0</v>
      </c>
      <c r="E687" s="40">
        <f aca="true" t="shared" si="320" ref="E687:E690">E695</f>
        <v>0</v>
      </c>
      <c r="F687" s="40">
        <f aca="true" t="shared" si="321" ref="F687:F690">F695</f>
        <v>0</v>
      </c>
      <c r="G687" s="40">
        <f aca="true" t="shared" si="322" ref="G687:G690">G695</f>
        <v>0</v>
      </c>
      <c r="H687" s="40">
        <f aca="true" t="shared" si="323" ref="H687:H690">H695</f>
        <v>0</v>
      </c>
      <c r="I687" s="40">
        <f aca="true" t="shared" si="324" ref="I687:I690">I695</f>
        <v>0</v>
      </c>
      <c r="J687" s="40">
        <f aca="true" t="shared" si="325" ref="J687:J690">J695</f>
        <v>0</v>
      </c>
      <c r="K687" s="41"/>
    </row>
    <row r="688" spans="1:11" ht="15">
      <c r="A688" s="32">
        <f t="shared" si="317"/>
        <v>2</v>
      </c>
      <c r="B688" s="39" t="s">
        <v>10</v>
      </c>
      <c r="C688" s="40">
        <f t="shared" si="318"/>
        <v>0</v>
      </c>
      <c r="D688" s="40">
        <f t="shared" si="319"/>
        <v>0</v>
      </c>
      <c r="E688" s="40">
        <f t="shared" si="320"/>
        <v>0</v>
      </c>
      <c r="F688" s="40">
        <f t="shared" si="321"/>
        <v>0</v>
      </c>
      <c r="G688" s="40">
        <f t="shared" si="322"/>
        <v>0</v>
      </c>
      <c r="H688" s="40">
        <f t="shared" si="323"/>
        <v>0</v>
      </c>
      <c r="I688" s="40">
        <f t="shared" si="324"/>
        <v>0</v>
      </c>
      <c r="J688" s="40">
        <f t="shared" si="325"/>
        <v>0</v>
      </c>
      <c r="K688" s="41"/>
    </row>
    <row r="689" spans="1:11" ht="15">
      <c r="A689" s="32">
        <f t="shared" si="317"/>
        <v>3</v>
      </c>
      <c r="B689" s="39" t="s">
        <v>11</v>
      </c>
      <c r="C689" s="40">
        <f t="shared" si="318"/>
        <v>96442755</v>
      </c>
      <c r="D689" s="40">
        <f t="shared" si="319"/>
        <v>12926400</v>
      </c>
      <c r="E689" s="40">
        <f t="shared" si="320"/>
        <v>11504307</v>
      </c>
      <c r="F689" s="40">
        <f t="shared" si="321"/>
        <v>12226476</v>
      </c>
      <c r="G689" s="40">
        <f t="shared" si="322"/>
        <v>11905381</v>
      </c>
      <c r="H689" s="40">
        <f t="shared" si="323"/>
        <v>13970940</v>
      </c>
      <c r="I689" s="40">
        <f t="shared" si="324"/>
        <v>15698045</v>
      </c>
      <c r="J689" s="40">
        <f t="shared" si="325"/>
        <v>18211206</v>
      </c>
      <c r="K689" s="41"/>
    </row>
    <row r="690" spans="1:11" ht="15">
      <c r="A690" s="32">
        <f t="shared" si="317"/>
        <v>4</v>
      </c>
      <c r="B690" s="39" t="s">
        <v>12</v>
      </c>
      <c r="C690" s="40">
        <f t="shared" si="318"/>
        <v>0</v>
      </c>
      <c r="D690" s="40">
        <f t="shared" si="319"/>
        <v>0</v>
      </c>
      <c r="E690" s="40">
        <f t="shared" si="320"/>
        <v>0</v>
      </c>
      <c r="F690" s="40">
        <f t="shared" si="321"/>
        <v>0</v>
      </c>
      <c r="G690" s="40">
        <f t="shared" si="322"/>
        <v>0</v>
      </c>
      <c r="H690" s="40">
        <f t="shared" si="323"/>
        <v>0</v>
      </c>
      <c r="I690" s="40">
        <f t="shared" si="324"/>
        <v>0</v>
      </c>
      <c r="J690" s="40">
        <f t="shared" si="325"/>
        <v>0</v>
      </c>
      <c r="K690" s="41"/>
    </row>
    <row r="691" spans="1:11" ht="15">
      <c r="A691" s="32"/>
      <c r="B691" s="45"/>
      <c r="C691" s="40"/>
      <c r="D691" s="40"/>
      <c r="E691" s="40"/>
      <c r="F691" s="40"/>
      <c r="G691" s="40"/>
      <c r="H691" s="40"/>
      <c r="I691" s="40"/>
      <c r="J691" s="40"/>
      <c r="K691" s="41"/>
    </row>
    <row r="692" spans="1:11" ht="18.75" customHeight="1">
      <c r="A692" s="32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1:11" ht="15">
      <c r="A693" s="32"/>
      <c r="B693" s="49" t="s">
        <v>15</v>
      </c>
      <c r="C693" s="49"/>
      <c r="D693" s="49"/>
      <c r="E693" s="49"/>
      <c r="F693" s="49"/>
      <c r="G693" s="49"/>
      <c r="H693" s="49"/>
      <c r="I693" s="49"/>
      <c r="J693" s="49"/>
      <c r="K693" s="49"/>
    </row>
    <row r="694" spans="1:11" ht="29.25">
      <c r="A694" s="32"/>
      <c r="B694" s="36" t="s">
        <v>16</v>
      </c>
      <c r="C694" s="110">
        <f>SUM(C695:C698)</f>
        <v>96442755</v>
      </c>
      <c r="D694" s="110">
        <f>SUM(D695:D698)</f>
        <v>12926400</v>
      </c>
      <c r="E694" s="110">
        <f>SUM(E695:E698)</f>
        <v>11504307</v>
      </c>
      <c r="F694" s="110">
        <f>SUM(F695:F698)</f>
        <v>12226476</v>
      </c>
      <c r="G694" s="110">
        <f>SUM(G695:G698)</f>
        <v>11905381</v>
      </c>
      <c r="H694" s="110">
        <f>SUM(H695:H698)</f>
        <v>13970940</v>
      </c>
      <c r="I694" s="110">
        <f>SUM(I695:I698)</f>
        <v>15698045</v>
      </c>
      <c r="J694" s="110">
        <f>SUM(J695:J698)</f>
        <v>18211206</v>
      </c>
      <c r="K694" s="66"/>
    </row>
    <row r="695" spans="1:11" ht="15">
      <c r="A695" s="32">
        <f aca="true" t="shared" si="326" ref="A695:A698">A694+1</f>
        <v>1</v>
      </c>
      <c r="B695" s="39" t="s">
        <v>9</v>
      </c>
      <c r="C695" s="103">
        <f aca="true" t="shared" si="327" ref="C695:C698">SUM(D695:J695)</f>
        <v>0</v>
      </c>
      <c r="D695" s="103">
        <f aca="true" t="shared" si="328" ref="D695:D696">D700</f>
        <v>0</v>
      </c>
      <c r="E695" s="103">
        <f aca="true" t="shared" si="329" ref="E695:E696">E700</f>
        <v>0</v>
      </c>
      <c r="F695" s="103">
        <f aca="true" t="shared" si="330" ref="F695:F696">F700</f>
        <v>0</v>
      </c>
      <c r="G695" s="103">
        <f aca="true" t="shared" si="331" ref="G695:G696">G700</f>
        <v>0</v>
      </c>
      <c r="H695" s="103">
        <f aca="true" t="shared" si="332" ref="H695:H696">H700</f>
        <v>0</v>
      </c>
      <c r="I695" s="103">
        <f aca="true" t="shared" si="333" ref="I695:I696">I700</f>
        <v>0</v>
      </c>
      <c r="J695" s="103">
        <f aca="true" t="shared" si="334" ref="J695:J696">J700</f>
        <v>0</v>
      </c>
      <c r="K695" s="41"/>
    </row>
    <row r="696" spans="1:11" ht="15">
      <c r="A696" s="32">
        <f t="shared" si="326"/>
        <v>2</v>
      </c>
      <c r="B696" s="39" t="s">
        <v>10</v>
      </c>
      <c r="C696" s="103">
        <f t="shared" si="327"/>
        <v>0</v>
      </c>
      <c r="D696" s="103">
        <f t="shared" si="328"/>
        <v>0</v>
      </c>
      <c r="E696" s="103">
        <f t="shared" si="329"/>
        <v>0</v>
      </c>
      <c r="F696" s="103">
        <f t="shared" si="330"/>
        <v>0</v>
      </c>
      <c r="G696" s="103">
        <f t="shared" si="331"/>
        <v>0</v>
      </c>
      <c r="H696" s="103">
        <f t="shared" si="332"/>
        <v>0</v>
      </c>
      <c r="I696" s="103">
        <f t="shared" si="333"/>
        <v>0</v>
      </c>
      <c r="J696" s="103">
        <f t="shared" si="334"/>
        <v>0</v>
      </c>
      <c r="K696" s="41"/>
    </row>
    <row r="697" spans="1:11" ht="15">
      <c r="A697" s="32">
        <f t="shared" si="326"/>
        <v>3</v>
      </c>
      <c r="B697" s="39" t="s">
        <v>11</v>
      </c>
      <c r="C697" s="103">
        <f t="shared" si="327"/>
        <v>96442755</v>
      </c>
      <c r="D697" s="103">
        <f>D702+D707</f>
        <v>12926400</v>
      </c>
      <c r="E697" s="103">
        <f>E702+E707</f>
        <v>11504307</v>
      </c>
      <c r="F697" s="103">
        <f>F702+F707</f>
        <v>12226476</v>
      </c>
      <c r="G697" s="103">
        <f>G702+G707</f>
        <v>11905381</v>
      </c>
      <c r="H697" s="103">
        <f>H702+H707</f>
        <v>13970940</v>
      </c>
      <c r="I697" s="103">
        <f>I702+I707</f>
        <v>15698045</v>
      </c>
      <c r="J697" s="103">
        <f>J702+J707</f>
        <v>18211206</v>
      </c>
      <c r="K697" s="41"/>
    </row>
    <row r="698" spans="1:11" ht="15">
      <c r="A698" s="32">
        <f t="shared" si="326"/>
        <v>4</v>
      </c>
      <c r="B698" s="39" t="s">
        <v>12</v>
      </c>
      <c r="C698" s="103">
        <f t="shared" si="327"/>
        <v>0</v>
      </c>
      <c r="D698" s="103">
        <f>D703</f>
        <v>0</v>
      </c>
      <c r="E698" s="103">
        <f>E703</f>
        <v>0</v>
      </c>
      <c r="F698" s="103">
        <f>F703</f>
        <v>0</v>
      </c>
      <c r="G698" s="103">
        <f>G703</f>
        <v>0</v>
      </c>
      <c r="H698" s="103">
        <f>H703</f>
        <v>0</v>
      </c>
      <c r="I698" s="103">
        <f>I703</f>
        <v>0</v>
      </c>
      <c r="J698" s="103">
        <f>J703</f>
        <v>0</v>
      </c>
      <c r="K698" s="41"/>
    </row>
    <row r="699" spans="1:11" ht="157.5">
      <c r="A699" s="32"/>
      <c r="B699" s="115" t="s">
        <v>140</v>
      </c>
      <c r="C699" s="104">
        <f>SUM(C700:C703)</f>
        <v>93482755</v>
      </c>
      <c r="D699" s="104">
        <f>SUM(D700:D703)</f>
        <v>12926400</v>
      </c>
      <c r="E699" s="104">
        <f>SUM(E700:E703)</f>
        <v>11504307</v>
      </c>
      <c r="F699" s="104">
        <f>SUM(F700:F703)</f>
        <v>12226476</v>
      </c>
      <c r="G699" s="104">
        <f>SUM(G700:G703)</f>
        <v>11905381</v>
      </c>
      <c r="H699" s="104">
        <f>SUM(H700:H703)</f>
        <v>13470940</v>
      </c>
      <c r="I699" s="104">
        <f>SUM(I700:I703)</f>
        <v>14438045</v>
      </c>
      <c r="J699" s="104">
        <f>SUM(J700:J703)</f>
        <v>17011206</v>
      </c>
      <c r="K699" s="53" t="s">
        <v>141</v>
      </c>
    </row>
    <row r="700" spans="1:11" ht="15">
      <c r="A700" s="32">
        <v>1</v>
      </c>
      <c r="B700" s="39" t="s">
        <v>9</v>
      </c>
      <c r="C700" s="103">
        <f aca="true" t="shared" si="335" ref="C700:C703">SUM(D700:J700)</f>
        <v>0</v>
      </c>
      <c r="D700" s="103"/>
      <c r="E700" s="103"/>
      <c r="F700" s="103"/>
      <c r="G700" s="103"/>
      <c r="H700" s="103"/>
      <c r="I700" s="103"/>
      <c r="J700" s="103"/>
      <c r="K700" s="41"/>
    </row>
    <row r="701" spans="1:11" ht="15">
      <c r="A701" s="32">
        <v>2</v>
      </c>
      <c r="B701" s="39" t="s">
        <v>10</v>
      </c>
      <c r="C701" s="103">
        <f t="shared" si="335"/>
        <v>0</v>
      </c>
      <c r="D701" s="103"/>
      <c r="E701" s="103"/>
      <c r="F701" s="103"/>
      <c r="G701" s="103"/>
      <c r="H701" s="103"/>
      <c r="I701" s="103"/>
      <c r="J701" s="103"/>
      <c r="K701" s="54"/>
    </row>
    <row r="702" spans="1:11" ht="15">
      <c r="A702" s="32">
        <v>3</v>
      </c>
      <c r="B702" s="39" t="s">
        <v>11</v>
      </c>
      <c r="C702" s="103">
        <f t="shared" si="335"/>
        <v>93482755</v>
      </c>
      <c r="D702" s="103">
        <v>12926400</v>
      </c>
      <c r="E702" s="103">
        <v>11504307</v>
      </c>
      <c r="F702" s="103">
        <v>12226476</v>
      </c>
      <c r="G702" s="103">
        <v>11905381</v>
      </c>
      <c r="H702" s="103">
        <v>13470940</v>
      </c>
      <c r="I702" s="103">
        <v>14438045</v>
      </c>
      <c r="J702" s="103">
        <v>17011206</v>
      </c>
      <c r="K702" s="41"/>
    </row>
    <row r="703" spans="1:11" ht="15">
      <c r="A703" s="32">
        <v>4</v>
      </c>
      <c r="B703" s="39" t="s">
        <v>12</v>
      </c>
      <c r="C703" s="103">
        <f t="shared" si="335"/>
        <v>0</v>
      </c>
      <c r="D703" s="47"/>
      <c r="E703" s="47"/>
      <c r="F703" s="47"/>
      <c r="G703" s="47"/>
      <c r="H703" s="47"/>
      <c r="I703" s="47"/>
      <c r="J703" s="47"/>
      <c r="K703" s="41"/>
    </row>
    <row r="704" spans="1:11" ht="122.25" customHeight="1">
      <c r="A704" s="32"/>
      <c r="B704" s="115" t="s">
        <v>142</v>
      </c>
      <c r="C704" s="104">
        <f>SUM(C705:C708)</f>
        <v>2960000</v>
      </c>
      <c r="D704" s="104">
        <f>SUM(D705:D708)</f>
        <v>0</v>
      </c>
      <c r="E704" s="104">
        <f>SUM(E705:E708)</f>
        <v>0</v>
      </c>
      <c r="F704" s="104">
        <f>SUM(F705:F708)</f>
        <v>0</v>
      </c>
      <c r="G704" s="104">
        <f>SUM(G705:G708)</f>
        <v>0</v>
      </c>
      <c r="H704" s="104">
        <f>SUM(H705:H708)</f>
        <v>500000</v>
      </c>
      <c r="I704" s="104">
        <f>SUM(I705:I708)</f>
        <v>1260000</v>
      </c>
      <c r="J704" s="104">
        <f>SUM(J705:J708)</f>
        <v>1200000</v>
      </c>
      <c r="K704" s="53" t="s">
        <v>141</v>
      </c>
    </row>
    <row r="705" spans="1:11" ht="18.75" customHeight="1">
      <c r="A705" s="32">
        <v>1</v>
      </c>
      <c r="B705" s="39" t="s">
        <v>9</v>
      </c>
      <c r="C705" s="103">
        <f aca="true" t="shared" si="336" ref="C705:C708">SUM(D705:J705)</f>
        <v>0</v>
      </c>
      <c r="D705" s="103"/>
      <c r="E705" s="103"/>
      <c r="F705" s="103"/>
      <c r="G705" s="103"/>
      <c r="H705" s="103"/>
      <c r="I705" s="103"/>
      <c r="J705" s="103"/>
      <c r="K705" s="41"/>
    </row>
    <row r="706" spans="1:11" ht="18" customHeight="1">
      <c r="A706" s="32">
        <v>2</v>
      </c>
      <c r="B706" s="39" t="s">
        <v>10</v>
      </c>
      <c r="C706" s="103">
        <f t="shared" si="336"/>
        <v>0</v>
      </c>
      <c r="D706" s="103"/>
      <c r="E706" s="103"/>
      <c r="F706" s="103"/>
      <c r="G706" s="103"/>
      <c r="H706" s="103"/>
      <c r="I706" s="103"/>
      <c r="J706" s="103"/>
      <c r="K706" s="54"/>
    </row>
    <row r="707" spans="1:11" ht="13.5" customHeight="1">
      <c r="A707" s="32">
        <v>3</v>
      </c>
      <c r="B707" s="39" t="s">
        <v>11</v>
      </c>
      <c r="C707" s="103">
        <f t="shared" si="336"/>
        <v>2960000</v>
      </c>
      <c r="D707" s="103"/>
      <c r="E707" s="103"/>
      <c r="F707" s="103"/>
      <c r="G707" s="103"/>
      <c r="H707" s="103">
        <v>500000</v>
      </c>
      <c r="I707" s="103">
        <v>1260000</v>
      </c>
      <c r="J707" s="103">
        <v>1200000</v>
      </c>
      <c r="K707" s="41"/>
    </row>
    <row r="708" spans="1:11" ht="15">
      <c r="A708" s="32">
        <v>4</v>
      </c>
      <c r="B708" s="39" t="s">
        <v>12</v>
      </c>
      <c r="C708" s="103">
        <f t="shared" si="336"/>
        <v>0</v>
      </c>
      <c r="D708" s="47"/>
      <c r="E708" s="47"/>
      <c r="F708" s="47"/>
      <c r="G708" s="47"/>
      <c r="H708" s="47"/>
      <c r="I708" s="47"/>
      <c r="J708" s="47"/>
      <c r="K708" s="41"/>
    </row>
    <row r="710" spans="3:10" ht="15">
      <c r="C710" s="116"/>
      <c r="D710" s="116"/>
      <c r="E710" s="117"/>
      <c r="F710" s="118"/>
      <c r="G710" s="118"/>
      <c r="H710" s="118"/>
      <c r="I710" s="118"/>
      <c r="J710" s="118">
        <f>K656+K577+K542+K511+K402+K259+K124+K24</f>
        <v>0</v>
      </c>
    </row>
    <row r="711" spans="1:11" ht="99" customHeight="1" hidden="1">
      <c r="A711" s="3"/>
      <c r="B711" s="4"/>
      <c r="C711" s="5"/>
      <c r="D711" s="6"/>
      <c r="E711" s="6"/>
      <c r="F711" s="6"/>
      <c r="G711" s="5"/>
      <c r="H711" s="5"/>
      <c r="I711" s="31"/>
      <c r="J711" s="9" t="s">
        <v>143</v>
      </c>
      <c r="K711" s="9"/>
    </row>
    <row r="712" spans="1:11" ht="38.25" customHeight="1">
      <c r="A712" s="10" t="s">
        <v>144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5">
      <c r="A713" s="3"/>
      <c r="B713" s="4"/>
      <c r="C713" s="5"/>
      <c r="D713" s="5"/>
      <c r="E713" s="5"/>
      <c r="F713" s="5"/>
      <c r="G713" s="5"/>
      <c r="H713" s="5"/>
      <c r="I713" s="5"/>
      <c r="J713" s="5"/>
      <c r="K713" s="7"/>
    </row>
    <row r="714" spans="1:11" ht="15">
      <c r="A714" s="3"/>
      <c r="B714" s="4"/>
      <c r="C714" s="5"/>
      <c r="D714" s="5"/>
      <c r="E714" s="5"/>
      <c r="F714" s="5"/>
      <c r="G714" s="5"/>
      <c r="H714" s="5"/>
      <c r="I714" s="5"/>
      <c r="J714" s="5"/>
      <c r="K714" s="7"/>
    </row>
    <row r="715" spans="1:11" ht="15" customHeight="1">
      <c r="A715" s="32" t="s">
        <v>2</v>
      </c>
      <c r="B715" s="14" t="s">
        <v>3</v>
      </c>
      <c r="C715" s="33" t="s">
        <v>4</v>
      </c>
      <c r="D715" s="33"/>
      <c r="E715" s="33"/>
      <c r="F715" s="33"/>
      <c r="G715" s="33"/>
      <c r="H715" s="33"/>
      <c r="I715" s="33"/>
      <c r="J715" s="33"/>
      <c r="K715" s="14" t="s">
        <v>5</v>
      </c>
    </row>
    <row r="716" spans="1:11" ht="15">
      <c r="A716" s="32"/>
      <c r="B716" s="14"/>
      <c r="C716" s="34" t="s">
        <v>6</v>
      </c>
      <c r="D716" s="33">
        <v>2014</v>
      </c>
      <c r="E716" s="33">
        <v>2015</v>
      </c>
      <c r="F716" s="33">
        <v>2016</v>
      </c>
      <c r="G716" s="33">
        <v>2017</v>
      </c>
      <c r="H716" s="33">
        <v>2018</v>
      </c>
      <c r="I716" s="33">
        <v>2019</v>
      </c>
      <c r="J716" s="33">
        <v>2020</v>
      </c>
      <c r="K716" s="14"/>
    </row>
    <row r="717" spans="1:11" ht="15">
      <c r="A717" s="35">
        <v>1</v>
      </c>
      <c r="B717" s="14" t="s">
        <v>7</v>
      </c>
      <c r="C717" s="34">
        <v>3</v>
      </c>
      <c r="D717" s="33">
        <v>4</v>
      </c>
      <c r="E717" s="33">
        <v>5</v>
      </c>
      <c r="F717" s="33">
        <v>6</v>
      </c>
      <c r="G717" s="33">
        <v>7</v>
      </c>
      <c r="H717" s="33">
        <v>8</v>
      </c>
      <c r="I717" s="33">
        <v>9</v>
      </c>
      <c r="J717" s="33">
        <v>10</v>
      </c>
      <c r="K717" s="33">
        <v>11</v>
      </c>
    </row>
    <row r="718" spans="1:11" ht="57.75">
      <c r="A718" s="32"/>
      <c r="B718" s="36" t="s">
        <v>14</v>
      </c>
      <c r="C718" s="37">
        <f>SUM(C719:C722)</f>
        <v>2100000</v>
      </c>
      <c r="D718" s="37">
        <f>SUM(D719:D722)</f>
        <v>0</v>
      </c>
      <c r="E718" s="37">
        <f>SUM(E719:E722)</f>
        <v>0</v>
      </c>
      <c r="F718" s="37">
        <f>SUM(F719:F722)</f>
        <v>100000</v>
      </c>
      <c r="G718" s="37">
        <f>SUM(G719:G722)</f>
        <v>0</v>
      </c>
      <c r="H718" s="37">
        <f>SUM(H719:H722)</f>
        <v>1500000</v>
      </c>
      <c r="I718" s="37">
        <f>SUM(I719:I722)</f>
        <v>500000</v>
      </c>
      <c r="J718" s="37">
        <f>SUM(J719:J722)</f>
        <v>0</v>
      </c>
      <c r="K718" s="38"/>
    </row>
    <row r="719" spans="1:11" ht="15">
      <c r="A719" s="32">
        <f aca="true" t="shared" si="337" ref="A719:A722">A718+1</f>
        <v>1</v>
      </c>
      <c r="B719" s="39" t="s">
        <v>9</v>
      </c>
      <c r="C719" s="40">
        <f aca="true" t="shared" si="338" ref="C719:C722">SUM(D719:J719)</f>
        <v>0</v>
      </c>
      <c r="D719" s="40">
        <f aca="true" t="shared" si="339" ref="D719:D722">D727</f>
        <v>0</v>
      </c>
      <c r="E719" s="40">
        <f aca="true" t="shared" si="340" ref="E719:E722">E727</f>
        <v>0</v>
      </c>
      <c r="F719" s="40">
        <f aca="true" t="shared" si="341" ref="F719:F722">F727</f>
        <v>0</v>
      </c>
      <c r="G719" s="40">
        <f aca="true" t="shared" si="342" ref="G719:G722">G727</f>
        <v>0</v>
      </c>
      <c r="H719" s="40">
        <f aca="true" t="shared" si="343" ref="H719:H722">H727</f>
        <v>0</v>
      </c>
      <c r="I719" s="40">
        <f aca="true" t="shared" si="344" ref="I719:I722">I727</f>
        <v>0</v>
      </c>
      <c r="J719" s="40">
        <f aca="true" t="shared" si="345" ref="J719:J722">J727</f>
        <v>0</v>
      </c>
      <c r="K719" s="41"/>
    </row>
    <row r="720" spans="1:11" ht="15">
      <c r="A720" s="32">
        <f t="shared" si="337"/>
        <v>2</v>
      </c>
      <c r="B720" s="39" t="s">
        <v>10</v>
      </c>
      <c r="C720" s="40">
        <f t="shared" si="338"/>
        <v>2000000</v>
      </c>
      <c r="D720" s="40">
        <f t="shared" si="339"/>
        <v>0</v>
      </c>
      <c r="E720" s="40">
        <f t="shared" si="340"/>
        <v>0</v>
      </c>
      <c r="F720" s="40">
        <f t="shared" si="341"/>
        <v>0</v>
      </c>
      <c r="G720" s="40">
        <f t="shared" si="342"/>
        <v>0</v>
      </c>
      <c r="H720" s="40">
        <f t="shared" si="343"/>
        <v>1500000</v>
      </c>
      <c r="I720" s="40">
        <f t="shared" si="344"/>
        <v>500000</v>
      </c>
      <c r="J720" s="40">
        <f t="shared" si="345"/>
        <v>0</v>
      </c>
      <c r="K720" s="41"/>
    </row>
    <row r="721" spans="1:11" ht="15">
      <c r="A721" s="32">
        <f t="shared" si="337"/>
        <v>3</v>
      </c>
      <c r="B721" s="39" t="s">
        <v>11</v>
      </c>
      <c r="C721" s="40">
        <f t="shared" si="338"/>
        <v>100000</v>
      </c>
      <c r="D721" s="40">
        <f t="shared" si="339"/>
        <v>0</v>
      </c>
      <c r="E721" s="40">
        <f t="shared" si="340"/>
        <v>0</v>
      </c>
      <c r="F721" s="40">
        <f t="shared" si="341"/>
        <v>100000</v>
      </c>
      <c r="G721" s="40">
        <f t="shared" si="342"/>
        <v>0</v>
      </c>
      <c r="H721" s="40">
        <f t="shared" si="343"/>
        <v>0</v>
      </c>
      <c r="I721" s="40">
        <f t="shared" si="344"/>
        <v>0</v>
      </c>
      <c r="J721" s="40">
        <f t="shared" si="345"/>
        <v>0</v>
      </c>
      <c r="K721" s="41"/>
    </row>
    <row r="722" spans="1:11" ht="15">
      <c r="A722" s="32">
        <f t="shared" si="337"/>
        <v>4</v>
      </c>
      <c r="B722" s="39" t="s">
        <v>12</v>
      </c>
      <c r="C722" s="40">
        <f t="shared" si="338"/>
        <v>0</v>
      </c>
      <c r="D722" s="40">
        <f t="shared" si="339"/>
        <v>0</v>
      </c>
      <c r="E722" s="40">
        <f t="shared" si="340"/>
        <v>0</v>
      </c>
      <c r="F722" s="40">
        <f t="shared" si="341"/>
        <v>0</v>
      </c>
      <c r="G722" s="40">
        <f t="shared" si="342"/>
        <v>0</v>
      </c>
      <c r="H722" s="40">
        <f t="shared" si="343"/>
        <v>0</v>
      </c>
      <c r="I722" s="40">
        <f t="shared" si="344"/>
        <v>0</v>
      </c>
      <c r="J722" s="40">
        <f t="shared" si="345"/>
        <v>0</v>
      </c>
      <c r="K722" s="41"/>
    </row>
    <row r="723" spans="1:11" ht="15">
      <c r="A723" s="32"/>
      <c r="B723" s="45"/>
      <c r="C723" s="40"/>
      <c r="D723" s="40"/>
      <c r="E723" s="40"/>
      <c r="F723" s="40"/>
      <c r="G723" s="40"/>
      <c r="H723" s="40"/>
      <c r="I723" s="40"/>
      <c r="J723" s="40"/>
      <c r="K723" s="41"/>
    </row>
    <row r="724" spans="1:11" ht="18.75" customHeight="1">
      <c r="A724" s="32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1:11" ht="15">
      <c r="A725" s="32"/>
      <c r="B725" s="49" t="s">
        <v>15</v>
      </c>
      <c r="C725" s="49"/>
      <c r="D725" s="49"/>
      <c r="E725" s="49"/>
      <c r="F725" s="49"/>
      <c r="G725" s="49"/>
      <c r="H725" s="49"/>
      <c r="I725" s="49"/>
      <c r="J725" s="49"/>
      <c r="K725" s="49"/>
    </row>
    <row r="726" spans="1:11" ht="29.25">
      <c r="A726" s="32"/>
      <c r="B726" s="36" t="s">
        <v>16</v>
      </c>
      <c r="C726" s="110">
        <f>SUM(C727:C730)</f>
        <v>2100000</v>
      </c>
      <c r="D726" s="110">
        <f>SUM(D727:D730)</f>
        <v>0</v>
      </c>
      <c r="E726" s="110">
        <f>SUM(E727:E730)</f>
        <v>0</v>
      </c>
      <c r="F726" s="110">
        <f>SUM(F727:F730)</f>
        <v>100000</v>
      </c>
      <c r="G726" s="110">
        <f>SUM(G727:G730)</f>
        <v>0</v>
      </c>
      <c r="H726" s="110">
        <f>SUM(H727:H730)</f>
        <v>1500000</v>
      </c>
      <c r="I726" s="110">
        <f>SUM(I727:I730)</f>
        <v>500000</v>
      </c>
      <c r="J726" s="110">
        <f>SUM(J727:J730)</f>
        <v>0</v>
      </c>
      <c r="K726" s="66"/>
    </row>
    <row r="727" spans="1:11" ht="15">
      <c r="A727" s="32">
        <f aca="true" t="shared" si="346" ref="A727:A730">A726+1</f>
        <v>1</v>
      </c>
      <c r="B727" s="39" t="s">
        <v>9</v>
      </c>
      <c r="C727" s="103">
        <f aca="true" t="shared" si="347" ref="C727:C730">SUM(D727:J727)</f>
        <v>0</v>
      </c>
      <c r="D727" s="103">
        <f aca="true" t="shared" si="348" ref="D727:D730">D732</f>
        <v>0</v>
      </c>
      <c r="E727" s="103">
        <f aca="true" t="shared" si="349" ref="E727:E730">E732</f>
        <v>0</v>
      </c>
      <c r="F727" s="103">
        <f aca="true" t="shared" si="350" ref="F727:F730">F732</f>
        <v>0</v>
      </c>
      <c r="G727" s="103">
        <f aca="true" t="shared" si="351" ref="G727:G730">G732</f>
        <v>0</v>
      </c>
      <c r="H727" s="103">
        <f>H732</f>
        <v>0</v>
      </c>
      <c r="I727" s="103">
        <f>I732</f>
        <v>0</v>
      </c>
      <c r="J727" s="103">
        <f>J732</f>
        <v>0</v>
      </c>
      <c r="K727" s="41"/>
    </row>
    <row r="728" spans="1:11" ht="15">
      <c r="A728" s="32">
        <f t="shared" si="346"/>
        <v>2</v>
      </c>
      <c r="B728" s="39" t="s">
        <v>10</v>
      </c>
      <c r="C728" s="103">
        <f t="shared" si="347"/>
        <v>2000000</v>
      </c>
      <c r="D728" s="103">
        <f t="shared" si="348"/>
        <v>0</v>
      </c>
      <c r="E728" s="103">
        <f t="shared" si="349"/>
        <v>0</v>
      </c>
      <c r="F728" s="103">
        <f t="shared" si="350"/>
        <v>0</v>
      </c>
      <c r="G728" s="103">
        <f t="shared" si="351"/>
        <v>0</v>
      </c>
      <c r="H728" s="103">
        <f aca="true" t="shared" si="352" ref="H728:H730">H733+H738</f>
        <v>1500000</v>
      </c>
      <c r="I728" s="103">
        <f>I733+I738</f>
        <v>500000</v>
      </c>
      <c r="J728" s="103">
        <f>J733+J738</f>
        <v>0</v>
      </c>
      <c r="K728" s="41"/>
    </row>
    <row r="729" spans="1:11" ht="15">
      <c r="A729" s="32">
        <f t="shared" si="346"/>
        <v>3</v>
      </c>
      <c r="B729" s="39" t="s">
        <v>11</v>
      </c>
      <c r="C729" s="103">
        <f t="shared" si="347"/>
        <v>100000</v>
      </c>
      <c r="D729" s="103">
        <f t="shared" si="348"/>
        <v>0</v>
      </c>
      <c r="E729" s="103">
        <f t="shared" si="349"/>
        <v>0</v>
      </c>
      <c r="F729" s="103">
        <f t="shared" si="350"/>
        <v>100000</v>
      </c>
      <c r="G729" s="103">
        <f t="shared" si="351"/>
        <v>0</v>
      </c>
      <c r="H729" s="103">
        <f t="shared" si="352"/>
        <v>0</v>
      </c>
      <c r="I729" s="103">
        <f aca="true" t="shared" si="353" ref="I729:I730">I734</f>
        <v>0</v>
      </c>
      <c r="J729" s="103">
        <f aca="true" t="shared" si="354" ref="J729:J730">J734</f>
        <v>0</v>
      </c>
      <c r="K729" s="41"/>
    </row>
    <row r="730" spans="1:11" ht="15">
      <c r="A730" s="32">
        <f t="shared" si="346"/>
        <v>4</v>
      </c>
      <c r="B730" s="39" t="s">
        <v>12</v>
      </c>
      <c r="C730" s="103">
        <f t="shared" si="347"/>
        <v>0</v>
      </c>
      <c r="D730" s="103">
        <f t="shared" si="348"/>
        <v>0</v>
      </c>
      <c r="E730" s="103">
        <f t="shared" si="349"/>
        <v>0</v>
      </c>
      <c r="F730" s="103">
        <f t="shared" si="350"/>
        <v>0</v>
      </c>
      <c r="G730" s="103">
        <f t="shared" si="351"/>
        <v>0</v>
      </c>
      <c r="H730" s="103">
        <f t="shared" si="352"/>
        <v>0</v>
      </c>
      <c r="I730" s="103">
        <f t="shared" si="353"/>
        <v>0</v>
      </c>
      <c r="J730" s="103">
        <f t="shared" si="354"/>
        <v>0</v>
      </c>
      <c r="K730" s="41"/>
    </row>
    <row r="731" spans="1:11" ht="141.75">
      <c r="A731" s="32"/>
      <c r="B731" s="115" t="s">
        <v>145</v>
      </c>
      <c r="C731" s="104">
        <f>SUM(C732:C735)</f>
        <v>100000</v>
      </c>
      <c r="D731" s="104">
        <f>SUM(D732:D735)</f>
        <v>0</v>
      </c>
      <c r="E731" s="104">
        <f>SUM(E732:E735)</f>
        <v>0</v>
      </c>
      <c r="F731" s="104">
        <f>SUM(F732:F735)</f>
        <v>100000</v>
      </c>
      <c r="G731" s="104">
        <f>SUM(G732:G735)</f>
        <v>0</v>
      </c>
      <c r="H731" s="104">
        <f>SUM(H732:H735)</f>
        <v>0</v>
      </c>
      <c r="I731" s="104">
        <f>SUM(I732:I735)</f>
        <v>0</v>
      </c>
      <c r="J731" s="104">
        <f>SUM(J732:J735)</f>
        <v>0</v>
      </c>
      <c r="K731" s="53"/>
    </row>
    <row r="732" spans="1:11" ht="15">
      <c r="A732" s="32">
        <v>1</v>
      </c>
      <c r="B732" s="39" t="s">
        <v>9</v>
      </c>
      <c r="C732" s="103">
        <f aca="true" t="shared" si="355" ref="C732:C735">SUM(D732:J732)</f>
        <v>0</v>
      </c>
      <c r="D732" s="103"/>
      <c r="E732" s="103"/>
      <c r="F732" s="103"/>
      <c r="G732" s="103"/>
      <c r="H732" s="103"/>
      <c r="I732" s="103"/>
      <c r="J732" s="103"/>
      <c r="K732" s="41"/>
    </row>
    <row r="733" spans="1:11" ht="15">
      <c r="A733" s="32">
        <v>2</v>
      </c>
      <c r="B733" s="39" t="s">
        <v>10</v>
      </c>
      <c r="C733" s="103">
        <f t="shared" si="355"/>
        <v>0</v>
      </c>
      <c r="D733" s="103"/>
      <c r="E733" s="103"/>
      <c r="F733" s="103"/>
      <c r="G733" s="103"/>
      <c r="H733" s="103"/>
      <c r="I733" s="103"/>
      <c r="J733" s="103"/>
      <c r="K733" s="54"/>
    </row>
    <row r="734" spans="1:11" ht="15">
      <c r="A734" s="32">
        <v>3</v>
      </c>
      <c r="B734" s="39" t="s">
        <v>11</v>
      </c>
      <c r="C734" s="103">
        <f t="shared" si="355"/>
        <v>100000</v>
      </c>
      <c r="D734" s="103"/>
      <c r="E734" s="103"/>
      <c r="F734" s="103">
        <v>100000</v>
      </c>
      <c r="G734" s="103"/>
      <c r="H734" s="103"/>
      <c r="I734" s="103"/>
      <c r="J734" s="103"/>
      <c r="K734" s="41"/>
    </row>
    <row r="735" spans="1:11" ht="15">
      <c r="A735" s="32">
        <v>4</v>
      </c>
      <c r="B735" s="39" t="s">
        <v>12</v>
      </c>
      <c r="C735" s="103">
        <f t="shared" si="355"/>
        <v>0</v>
      </c>
      <c r="D735" s="47"/>
      <c r="E735" s="47"/>
      <c r="F735" s="47"/>
      <c r="G735" s="47"/>
      <c r="H735" s="47"/>
      <c r="I735" s="47"/>
      <c r="J735" s="47"/>
      <c r="K735" s="41"/>
    </row>
    <row r="736" spans="1:11" ht="189">
      <c r="A736" s="32"/>
      <c r="B736" s="115" t="s">
        <v>146</v>
      </c>
      <c r="C736" s="104">
        <f>SUM(C737:C740)</f>
        <v>2000000</v>
      </c>
      <c r="D736" s="104">
        <f>SUM(D737:D740)</f>
        <v>0</v>
      </c>
      <c r="E736" s="104">
        <f>SUM(E737:E740)</f>
        <v>0</v>
      </c>
      <c r="F736" s="104">
        <f>SUM(F737:F740)</f>
        <v>0</v>
      </c>
      <c r="G736" s="104">
        <f>SUM(G737:G740)</f>
        <v>0</v>
      </c>
      <c r="H736" s="104">
        <f>SUM(H737:H740)</f>
        <v>1500000</v>
      </c>
      <c r="I736" s="104">
        <f>SUM(I737:I740)</f>
        <v>500000</v>
      </c>
      <c r="J736" s="104">
        <f>SUM(J737:J740)</f>
        <v>0</v>
      </c>
      <c r="K736" s="53"/>
    </row>
    <row r="737" spans="1:11" ht="15">
      <c r="A737" s="32">
        <v>1</v>
      </c>
      <c r="B737" s="39" t="s">
        <v>9</v>
      </c>
      <c r="C737" s="103">
        <f aca="true" t="shared" si="356" ref="C737:C740">SUM(D737:J737)</f>
        <v>0</v>
      </c>
      <c r="D737" s="103"/>
      <c r="E737" s="103"/>
      <c r="F737" s="103"/>
      <c r="G737" s="103"/>
      <c r="H737" s="103"/>
      <c r="I737" s="103"/>
      <c r="J737" s="103"/>
      <c r="K737" s="41"/>
    </row>
    <row r="738" spans="1:11" ht="15.75" customHeight="1">
      <c r="A738" s="32">
        <v>2</v>
      </c>
      <c r="B738" s="39" t="s">
        <v>10</v>
      </c>
      <c r="C738" s="103">
        <f t="shared" si="356"/>
        <v>2000000</v>
      </c>
      <c r="D738" s="103"/>
      <c r="E738" s="103"/>
      <c r="F738" s="103"/>
      <c r="G738" s="103"/>
      <c r="H738" s="103">
        <v>1500000</v>
      </c>
      <c r="I738" s="103">
        <v>500000</v>
      </c>
      <c r="J738" s="103"/>
      <c r="K738" s="54"/>
    </row>
    <row r="739" spans="1:11" ht="22.5" customHeight="1">
      <c r="A739" s="32">
        <v>3</v>
      </c>
      <c r="B739" s="39" t="s">
        <v>11</v>
      </c>
      <c r="C739" s="103">
        <f t="shared" si="356"/>
        <v>0</v>
      </c>
      <c r="D739" s="103"/>
      <c r="E739" s="103"/>
      <c r="F739" s="103"/>
      <c r="G739" s="103"/>
      <c r="H739" s="103"/>
      <c r="I739" s="103"/>
      <c r="J739" s="103"/>
      <c r="K739" s="41"/>
    </row>
    <row r="740" spans="1:11" ht="15">
      <c r="A740" s="32">
        <v>4</v>
      </c>
      <c r="B740" s="39" t="s">
        <v>12</v>
      </c>
      <c r="C740" s="103">
        <f t="shared" si="356"/>
        <v>0</v>
      </c>
      <c r="D740" s="47"/>
      <c r="E740" s="47"/>
      <c r="F740" s="47"/>
      <c r="G740" s="47"/>
      <c r="H740" s="47"/>
      <c r="I740" s="47"/>
      <c r="J740" s="47"/>
      <c r="K740" s="41"/>
    </row>
    <row r="743" spans="1:11" ht="100.5" customHeight="1" hidden="1">
      <c r="A743" s="3"/>
      <c r="B743" s="4"/>
      <c r="C743" s="5"/>
      <c r="D743" s="6"/>
      <c r="E743" s="6"/>
      <c r="F743" s="6"/>
      <c r="G743" s="5"/>
      <c r="H743" s="5"/>
      <c r="I743" s="31"/>
      <c r="J743" s="9" t="s">
        <v>147</v>
      </c>
      <c r="K743" s="9"/>
    </row>
    <row r="744" spans="1:11" ht="36.75" customHeight="1">
      <c r="A744" s="10" t="s">
        <v>148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5">
      <c r="A745" s="3"/>
      <c r="B745" s="4"/>
      <c r="C745" s="5"/>
      <c r="D745" s="5"/>
      <c r="E745" s="5"/>
      <c r="F745" s="5"/>
      <c r="G745" s="5"/>
      <c r="H745" s="5"/>
      <c r="I745" s="5"/>
      <c r="J745" s="5"/>
      <c r="K745" s="7"/>
    </row>
    <row r="746" spans="1:11" ht="15">
      <c r="A746" s="3"/>
      <c r="B746" s="4"/>
      <c r="C746" s="5"/>
      <c r="D746" s="5"/>
      <c r="E746" s="5"/>
      <c r="F746" s="5"/>
      <c r="G746" s="5"/>
      <c r="H746" s="5"/>
      <c r="I746" s="5"/>
      <c r="J746" s="5"/>
      <c r="K746" s="7"/>
    </row>
    <row r="747" spans="1:11" ht="15" customHeight="1">
      <c r="A747" s="32" t="s">
        <v>2</v>
      </c>
      <c r="B747" s="14" t="s">
        <v>3</v>
      </c>
      <c r="C747" s="33" t="s">
        <v>4</v>
      </c>
      <c r="D747" s="33"/>
      <c r="E747" s="33"/>
      <c r="F747" s="33"/>
      <c r="G747" s="33"/>
      <c r="H747" s="33"/>
      <c r="I747" s="33"/>
      <c r="J747" s="33"/>
      <c r="K747" s="14" t="s">
        <v>5</v>
      </c>
    </row>
    <row r="748" spans="1:11" ht="15">
      <c r="A748" s="32"/>
      <c r="B748" s="14"/>
      <c r="C748" s="34" t="s">
        <v>6</v>
      </c>
      <c r="D748" s="33">
        <v>2014</v>
      </c>
      <c r="E748" s="33">
        <v>2015</v>
      </c>
      <c r="F748" s="33">
        <v>2016</v>
      </c>
      <c r="G748" s="33">
        <v>2017</v>
      </c>
      <c r="H748" s="33">
        <v>2018</v>
      </c>
      <c r="I748" s="33">
        <v>2019</v>
      </c>
      <c r="J748" s="33">
        <v>2020</v>
      </c>
      <c r="K748" s="14"/>
    </row>
    <row r="749" spans="1:11" ht="15">
      <c r="A749" s="35">
        <v>1</v>
      </c>
      <c r="B749" s="14" t="s">
        <v>7</v>
      </c>
      <c r="C749" s="34">
        <v>3</v>
      </c>
      <c r="D749" s="33">
        <v>4</v>
      </c>
      <c r="E749" s="33">
        <v>5</v>
      </c>
      <c r="F749" s="33">
        <v>6</v>
      </c>
      <c r="G749" s="33">
        <v>7</v>
      </c>
      <c r="H749" s="33">
        <v>8</v>
      </c>
      <c r="I749" s="33">
        <v>9</v>
      </c>
      <c r="J749" s="33">
        <v>10</v>
      </c>
      <c r="K749" s="33">
        <v>11</v>
      </c>
    </row>
    <row r="750" spans="1:11" ht="57.75">
      <c r="A750" s="32"/>
      <c r="B750" s="36" t="s">
        <v>14</v>
      </c>
      <c r="C750" s="37">
        <f>SUM(C751:C754)</f>
        <v>931000</v>
      </c>
      <c r="D750" s="37">
        <f>SUM(D751:D754)</f>
        <v>0</v>
      </c>
      <c r="E750" s="37">
        <f>SUM(E751:E754)</f>
        <v>0</v>
      </c>
      <c r="F750" s="37">
        <f>SUM(F751:F754)</f>
        <v>186200</v>
      </c>
      <c r="G750" s="37">
        <f>SUM(G751:G754)</f>
        <v>186200</v>
      </c>
      <c r="H750" s="37">
        <f>SUM(H751:H754)</f>
        <v>186200</v>
      </c>
      <c r="I750" s="37">
        <f>SUM(I751:I754)</f>
        <v>186200</v>
      </c>
      <c r="J750" s="37">
        <f>SUM(J751:J754)</f>
        <v>186200</v>
      </c>
      <c r="K750" s="38"/>
    </row>
    <row r="751" spans="1:11" ht="15">
      <c r="A751" s="32">
        <f aca="true" t="shared" si="357" ref="A751:A754">A750+1</f>
        <v>1</v>
      </c>
      <c r="B751" s="39" t="s">
        <v>9</v>
      </c>
      <c r="C751" s="40">
        <f aca="true" t="shared" si="358" ref="C751:C754">SUM(D751:J751)</f>
        <v>0</v>
      </c>
      <c r="D751" s="40">
        <f aca="true" t="shared" si="359" ref="D751:D754">D759</f>
        <v>0</v>
      </c>
      <c r="E751" s="40">
        <f aca="true" t="shared" si="360" ref="E751:E754">E759</f>
        <v>0</v>
      </c>
      <c r="F751" s="40">
        <f aca="true" t="shared" si="361" ref="F751:F754">F759</f>
        <v>0</v>
      </c>
      <c r="G751" s="40">
        <f aca="true" t="shared" si="362" ref="G751:G754">G759</f>
        <v>0</v>
      </c>
      <c r="H751" s="40">
        <f aca="true" t="shared" si="363" ref="H751:H754">H759</f>
        <v>0</v>
      </c>
      <c r="I751" s="40">
        <f aca="true" t="shared" si="364" ref="I751:I754">I759</f>
        <v>0</v>
      </c>
      <c r="J751" s="40">
        <f aca="true" t="shared" si="365" ref="J751:J754">J759</f>
        <v>0</v>
      </c>
      <c r="K751" s="41"/>
    </row>
    <row r="752" spans="1:11" ht="15">
      <c r="A752" s="32">
        <f t="shared" si="357"/>
        <v>2</v>
      </c>
      <c r="B752" s="39" t="s">
        <v>10</v>
      </c>
      <c r="C752" s="40">
        <f t="shared" si="358"/>
        <v>0</v>
      </c>
      <c r="D752" s="40">
        <f t="shared" si="359"/>
        <v>0</v>
      </c>
      <c r="E752" s="40">
        <f t="shared" si="360"/>
        <v>0</v>
      </c>
      <c r="F752" s="40">
        <f t="shared" si="361"/>
        <v>0</v>
      </c>
      <c r="G752" s="40">
        <f t="shared" si="362"/>
        <v>0</v>
      </c>
      <c r="H752" s="40">
        <f t="shared" si="363"/>
        <v>0</v>
      </c>
      <c r="I752" s="40">
        <f t="shared" si="364"/>
        <v>0</v>
      </c>
      <c r="J752" s="40">
        <f t="shared" si="365"/>
        <v>0</v>
      </c>
      <c r="K752" s="41"/>
    </row>
    <row r="753" spans="1:11" ht="15">
      <c r="A753" s="32">
        <f t="shared" si="357"/>
        <v>3</v>
      </c>
      <c r="B753" s="39" t="s">
        <v>11</v>
      </c>
      <c r="C753" s="40">
        <f t="shared" si="358"/>
        <v>931000</v>
      </c>
      <c r="D753" s="40">
        <f t="shared" si="359"/>
        <v>0</v>
      </c>
      <c r="E753" s="40">
        <f t="shared" si="360"/>
        <v>0</v>
      </c>
      <c r="F753" s="40">
        <f t="shared" si="361"/>
        <v>186200</v>
      </c>
      <c r="G753" s="40">
        <f t="shared" si="362"/>
        <v>186200</v>
      </c>
      <c r="H753" s="40">
        <f t="shared" si="363"/>
        <v>186200</v>
      </c>
      <c r="I753" s="40">
        <f t="shared" si="364"/>
        <v>186200</v>
      </c>
      <c r="J753" s="40">
        <f t="shared" si="365"/>
        <v>186200</v>
      </c>
      <c r="K753" s="41"/>
    </row>
    <row r="754" spans="1:11" ht="15">
      <c r="A754" s="32">
        <f t="shared" si="357"/>
        <v>4</v>
      </c>
      <c r="B754" s="39" t="s">
        <v>12</v>
      </c>
      <c r="C754" s="40">
        <f t="shared" si="358"/>
        <v>0</v>
      </c>
      <c r="D754" s="40">
        <f t="shared" si="359"/>
        <v>0</v>
      </c>
      <c r="E754" s="40">
        <f t="shared" si="360"/>
        <v>0</v>
      </c>
      <c r="F754" s="40">
        <f t="shared" si="361"/>
        <v>0</v>
      </c>
      <c r="G754" s="40">
        <f t="shared" si="362"/>
        <v>0</v>
      </c>
      <c r="H754" s="40">
        <f t="shared" si="363"/>
        <v>0</v>
      </c>
      <c r="I754" s="40">
        <f t="shared" si="364"/>
        <v>0</v>
      </c>
      <c r="J754" s="40">
        <f t="shared" si="365"/>
        <v>0</v>
      </c>
      <c r="K754" s="41"/>
    </row>
    <row r="755" spans="1:11" ht="15">
      <c r="A755" s="32"/>
      <c r="B755" s="45"/>
      <c r="C755" s="40"/>
      <c r="D755" s="40"/>
      <c r="E755" s="40"/>
      <c r="F755" s="40"/>
      <c r="G755" s="40"/>
      <c r="H755" s="40"/>
      <c r="I755" s="40"/>
      <c r="J755" s="40"/>
      <c r="K755" s="41"/>
    </row>
    <row r="756" spans="1:11" ht="18.75" customHeight="1">
      <c r="A756" s="32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1:11" ht="15">
      <c r="A757" s="32"/>
      <c r="B757" s="49" t="s">
        <v>15</v>
      </c>
      <c r="C757" s="49"/>
      <c r="D757" s="49"/>
      <c r="E757" s="49"/>
      <c r="F757" s="49"/>
      <c r="G757" s="49"/>
      <c r="H757" s="49"/>
      <c r="I757" s="49"/>
      <c r="J757" s="49"/>
      <c r="K757" s="49"/>
    </row>
    <row r="758" spans="1:11" ht="29.25">
      <c r="A758" s="32"/>
      <c r="B758" s="36" t="s">
        <v>16</v>
      </c>
      <c r="C758" s="110">
        <f>SUM(C759:C762)</f>
        <v>931000</v>
      </c>
      <c r="D758" s="110">
        <f>SUM(D759:D762)</f>
        <v>0</v>
      </c>
      <c r="E758" s="110">
        <f>SUM(E759:E762)</f>
        <v>0</v>
      </c>
      <c r="F758" s="110">
        <f>SUM(F759:F762)</f>
        <v>186200</v>
      </c>
      <c r="G758" s="110">
        <f>SUM(G759:G762)</f>
        <v>186200</v>
      </c>
      <c r="H758" s="110">
        <f>SUM(H759:H762)</f>
        <v>186200</v>
      </c>
      <c r="I758" s="110">
        <f>SUM(I759:I762)</f>
        <v>186200</v>
      </c>
      <c r="J758" s="110">
        <f>SUM(J759:J762)</f>
        <v>186200</v>
      </c>
      <c r="K758" s="66"/>
    </row>
    <row r="759" spans="1:11" ht="15">
      <c r="A759" s="32">
        <f aca="true" t="shared" si="366" ref="A759:A762">A758+1</f>
        <v>1</v>
      </c>
      <c r="B759" s="39" t="s">
        <v>9</v>
      </c>
      <c r="C759" s="103">
        <f aca="true" t="shared" si="367" ref="C759:C762">SUM(D759:J759)</f>
        <v>0</v>
      </c>
      <c r="D759" s="103">
        <f aca="true" t="shared" si="368" ref="D759:D762">D764+D769</f>
        <v>0</v>
      </c>
      <c r="E759" s="103">
        <f aca="true" t="shared" si="369" ref="E759:E762">E764+E769</f>
        <v>0</v>
      </c>
      <c r="F759" s="103">
        <f aca="true" t="shared" si="370" ref="F759:F762">F764+F769</f>
        <v>0</v>
      </c>
      <c r="G759" s="103">
        <f aca="true" t="shared" si="371" ref="G759:G762">G764+G769</f>
        <v>0</v>
      </c>
      <c r="H759" s="103">
        <f aca="true" t="shared" si="372" ref="H759:H762">H764+H769</f>
        <v>0</v>
      </c>
      <c r="I759" s="103">
        <f aca="true" t="shared" si="373" ref="I759:I762">I764+I769</f>
        <v>0</v>
      </c>
      <c r="J759" s="103">
        <f aca="true" t="shared" si="374" ref="J759:J762">J764+J769</f>
        <v>0</v>
      </c>
      <c r="K759" s="41"/>
    </row>
    <row r="760" spans="1:11" ht="15">
      <c r="A760" s="32">
        <f t="shared" si="366"/>
        <v>2</v>
      </c>
      <c r="B760" s="39" t="s">
        <v>10</v>
      </c>
      <c r="C760" s="103">
        <f t="shared" si="367"/>
        <v>0</v>
      </c>
      <c r="D760" s="103">
        <f t="shared" si="368"/>
        <v>0</v>
      </c>
      <c r="E760" s="103">
        <f t="shared" si="369"/>
        <v>0</v>
      </c>
      <c r="F760" s="103">
        <f t="shared" si="370"/>
        <v>0</v>
      </c>
      <c r="G760" s="103">
        <f t="shared" si="371"/>
        <v>0</v>
      </c>
      <c r="H760" s="103">
        <f t="shared" si="372"/>
        <v>0</v>
      </c>
      <c r="I760" s="103">
        <f t="shared" si="373"/>
        <v>0</v>
      </c>
      <c r="J760" s="103">
        <f t="shared" si="374"/>
        <v>0</v>
      </c>
      <c r="K760" s="41"/>
    </row>
    <row r="761" spans="1:11" ht="15">
      <c r="A761" s="32">
        <f t="shared" si="366"/>
        <v>3</v>
      </c>
      <c r="B761" s="39" t="s">
        <v>11</v>
      </c>
      <c r="C761" s="103">
        <f t="shared" si="367"/>
        <v>931000</v>
      </c>
      <c r="D761" s="103">
        <f t="shared" si="368"/>
        <v>0</v>
      </c>
      <c r="E761" s="103">
        <f t="shared" si="369"/>
        <v>0</v>
      </c>
      <c r="F761" s="103">
        <f t="shared" si="370"/>
        <v>186200</v>
      </c>
      <c r="G761" s="103">
        <f t="shared" si="371"/>
        <v>186200</v>
      </c>
      <c r="H761" s="103">
        <f t="shared" si="372"/>
        <v>186200</v>
      </c>
      <c r="I761" s="103">
        <f t="shared" si="373"/>
        <v>186200</v>
      </c>
      <c r="J761" s="103">
        <f t="shared" si="374"/>
        <v>186200</v>
      </c>
      <c r="K761" s="41"/>
    </row>
    <row r="762" spans="1:11" ht="15">
      <c r="A762" s="32">
        <f t="shared" si="366"/>
        <v>4</v>
      </c>
      <c r="B762" s="39" t="s">
        <v>12</v>
      </c>
      <c r="C762" s="103">
        <f t="shared" si="367"/>
        <v>0</v>
      </c>
      <c r="D762" s="103">
        <f t="shared" si="368"/>
        <v>0</v>
      </c>
      <c r="E762" s="103">
        <f t="shared" si="369"/>
        <v>0</v>
      </c>
      <c r="F762" s="103">
        <f t="shared" si="370"/>
        <v>0</v>
      </c>
      <c r="G762" s="103">
        <f t="shared" si="371"/>
        <v>0</v>
      </c>
      <c r="H762" s="103">
        <f t="shared" si="372"/>
        <v>0</v>
      </c>
      <c r="I762" s="103">
        <f t="shared" si="373"/>
        <v>0</v>
      </c>
      <c r="J762" s="103">
        <f t="shared" si="374"/>
        <v>0</v>
      </c>
      <c r="K762" s="41"/>
    </row>
    <row r="763" spans="1:11" ht="63">
      <c r="A763" s="32"/>
      <c r="B763" s="115" t="s">
        <v>149</v>
      </c>
      <c r="C763" s="104">
        <f>SUM(C764:C767)</f>
        <v>481000</v>
      </c>
      <c r="D763" s="104">
        <f>SUM(D764:D767)</f>
        <v>0</v>
      </c>
      <c r="E763" s="104">
        <f>SUM(E764:E767)</f>
        <v>0</v>
      </c>
      <c r="F763" s="104">
        <f>SUM(F764:F767)</f>
        <v>96200</v>
      </c>
      <c r="G763" s="104">
        <f>SUM(G764:G767)</f>
        <v>96200</v>
      </c>
      <c r="H763" s="104">
        <f>SUM(H764:H767)</f>
        <v>96200</v>
      </c>
      <c r="I763" s="104">
        <f>SUM(I764:I767)</f>
        <v>96200</v>
      </c>
      <c r="J763" s="104">
        <f>SUM(J764:J767)</f>
        <v>96200</v>
      </c>
      <c r="K763" s="53" t="s">
        <v>141</v>
      </c>
    </row>
    <row r="764" spans="1:11" ht="15">
      <c r="A764" s="32">
        <v>1</v>
      </c>
      <c r="B764" s="39" t="s">
        <v>9</v>
      </c>
      <c r="C764" s="103">
        <f aca="true" t="shared" si="375" ref="C764:C767">SUM(D764:J764)</f>
        <v>0</v>
      </c>
      <c r="D764" s="103"/>
      <c r="E764" s="103"/>
      <c r="F764" s="103"/>
      <c r="G764" s="103"/>
      <c r="H764" s="103"/>
      <c r="I764" s="103"/>
      <c r="J764" s="103"/>
      <c r="K764" s="41"/>
    </row>
    <row r="765" spans="1:11" ht="15">
      <c r="A765" s="32">
        <v>2</v>
      </c>
      <c r="B765" s="39" t="s">
        <v>10</v>
      </c>
      <c r="C765" s="103">
        <f t="shared" si="375"/>
        <v>0</v>
      </c>
      <c r="D765" s="103"/>
      <c r="E765" s="103"/>
      <c r="F765" s="103"/>
      <c r="G765" s="103"/>
      <c r="H765" s="103"/>
      <c r="I765" s="103"/>
      <c r="J765" s="103"/>
      <c r="K765" s="54"/>
    </row>
    <row r="766" spans="1:11" ht="15">
      <c r="A766" s="32">
        <v>3</v>
      </c>
      <c r="B766" s="39" t="s">
        <v>11</v>
      </c>
      <c r="C766" s="103">
        <f t="shared" si="375"/>
        <v>481000</v>
      </c>
      <c r="D766" s="103"/>
      <c r="E766" s="103"/>
      <c r="F766" s="103">
        <v>96200</v>
      </c>
      <c r="G766" s="103">
        <v>96200</v>
      </c>
      <c r="H766" s="103">
        <v>96200</v>
      </c>
      <c r="I766" s="103">
        <v>96200</v>
      </c>
      <c r="J766" s="103">
        <v>96200</v>
      </c>
      <c r="K766" s="41"/>
    </row>
    <row r="767" spans="1:11" ht="15">
      <c r="A767" s="32">
        <v>4</v>
      </c>
      <c r="B767" s="39" t="s">
        <v>12</v>
      </c>
      <c r="C767" s="103">
        <f t="shared" si="375"/>
        <v>0</v>
      </c>
      <c r="D767" s="47"/>
      <c r="E767" s="47"/>
      <c r="F767" s="47"/>
      <c r="G767" s="47"/>
      <c r="H767" s="47"/>
      <c r="I767" s="47"/>
      <c r="J767" s="47"/>
      <c r="K767" s="41"/>
    </row>
    <row r="768" spans="1:11" ht="47.25">
      <c r="A768" s="32"/>
      <c r="B768" s="115" t="s">
        <v>150</v>
      </c>
      <c r="C768" s="104">
        <f>SUM(C769:C772)</f>
        <v>450000</v>
      </c>
      <c r="D768" s="104">
        <f>SUM(D770:D772)</f>
        <v>0</v>
      </c>
      <c r="E768" s="104">
        <f>SUM(E770:E772)</f>
        <v>0</v>
      </c>
      <c r="F768" s="104">
        <f>SUM(F770:F772)</f>
        <v>90000</v>
      </c>
      <c r="G768" s="104">
        <f>SUM(G770:G772)</f>
        <v>90000</v>
      </c>
      <c r="H768" s="104">
        <f>SUM(H770:H772)</f>
        <v>90000</v>
      </c>
      <c r="I768" s="104">
        <f>SUM(I770:I772)</f>
        <v>90000</v>
      </c>
      <c r="J768" s="104">
        <f>SUM(J770:J772)</f>
        <v>90000</v>
      </c>
      <c r="K768" s="53" t="s">
        <v>141</v>
      </c>
    </row>
    <row r="769" spans="1:11" ht="21.75" customHeight="1">
      <c r="A769" s="32">
        <v>1</v>
      </c>
      <c r="B769" s="39" t="s">
        <v>9</v>
      </c>
      <c r="C769" s="103">
        <f aca="true" t="shared" si="376" ref="C769:C772">SUM(D769:J769)</f>
        <v>0</v>
      </c>
      <c r="D769" s="103"/>
      <c r="E769" s="103"/>
      <c r="F769" s="103"/>
      <c r="G769" s="103"/>
      <c r="H769" s="103"/>
      <c r="I769" s="103"/>
      <c r="J769" s="103"/>
      <c r="K769" s="41"/>
    </row>
    <row r="770" spans="1:11" ht="21.75" customHeight="1">
      <c r="A770" s="32">
        <v>2</v>
      </c>
      <c r="B770" s="39" t="s">
        <v>10</v>
      </c>
      <c r="C770" s="103">
        <f t="shared" si="376"/>
        <v>0</v>
      </c>
      <c r="D770" s="103"/>
      <c r="E770" s="103"/>
      <c r="F770" s="103"/>
      <c r="G770" s="103"/>
      <c r="H770" s="103"/>
      <c r="I770" s="103"/>
      <c r="J770" s="103"/>
      <c r="K770" s="54"/>
    </row>
    <row r="771" spans="1:11" ht="15">
      <c r="A771" s="32">
        <v>3</v>
      </c>
      <c r="B771" s="39" t="s">
        <v>11</v>
      </c>
      <c r="C771" s="103">
        <f t="shared" si="376"/>
        <v>450000</v>
      </c>
      <c r="D771" s="103"/>
      <c r="E771" s="103"/>
      <c r="F771" s="103">
        <v>90000</v>
      </c>
      <c r="G771" s="103">
        <v>90000</v>
      </c>
      <c r="H771" s="103">
        <v>90000</v>
      </c>
      <c r="I771" s="103">
        <v>90000</v>
      </c>
      <c r="J771" s="103">
        <v>90000</v>
      </c>
      <c r="K771" s="41"/>
    </row>
    <row r="772" spans="1:11" ht="15">
      <c r="A772" s="32">
        <v>4</v>
      </c>
      <c r="B772" s="39" t="s">
        <v>12</v>
      </c>
      <c r="C772" s="103">
        <f t="shared" si="376"/>
        <v>0</v>
      </c>
      <c r="D772" s="47"/>
      <c r="E772" s="47"/>
      <c r="F772" s="47"/>
      <c r="G772" s="47"/>
      <c r="H772" s="47"/>
      <c r="I772" s="47"/>
      <c r="J772" s="47"/>
      <c r="K772" s="41"/>
    </row>
    <row r="774" spans="1:11" ht="144.75" customHeight="1" hidden="1">
      <c r="A774" s="3"/>
      <c r="B774" s="4"/>
      <c r="C774" s="5"/>
      <c r="D774" s="6"/>
      <c r="E774" s="6"/>
      <c r="F774" s="6"/>
      <c r="G774" s="5"/>
      <c r="H774" s="5"/>
      <c r="I774" s="31" t="s">
        <v>151</v>
      </c>
      <c r="J774" s="9" t="s">
        <v>152</v>
      </c>
      <c r="K774" s="9"/>
    </row>
    <row r="775" spans="1:11" ht="33.75" customHeight="1">
      <c r="A775" s="10" t="s">
        <v>153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5" customHeight="1">
      <c r="A776" s="32" t="s">
        <v>2</v>
      </c>
      <c r="B776" s="14" t="s">
        <v>3</v>
      </c>
      <c r="C776" s="33" t="s">
        <v>4</v>
      </c>
      <c r="D776" s="33"/>
      <c r="E776" s="33"/>
      <c r="F776" s="33"/>
      <c r="G776" s="33"/>
      <c r="H776" s="33"/>
      <c r="I776" s="33"/>
      <c r="J776" s="33"/>
      <c r="K776" s="14" t="s">
        <v>5</v>
      </c>
    </row>
    <row r="777" spans="1:11" ht="15">
      <c r="A777" s="32"/>
      <c r="B777" s="14"/>
      <c r="C777" s="34" t="s">
        <v>6</v>
      </c>
      <c r="D777" s="33">
        <v>2014</v>
      </c>
      <c r="E777" s="33">
        <v>2015</v>
      </c>
      <c r="F777" s="33">
        <v>2016</v>
      </c>
      <c r="G777" s="33">
        <v>2017</v>
      </c>
      <c r="H777" s="33">
        <v>2018</v>
      </c>
      <c r="I777" s="33">
        <v>2019</v>
      </c>
      <c r="J777" s="33">
        <v>2020</v>
      </c>
      <c r="K777" s="14"/>
    </row>
    <row r="778" spans="1:11" ht="15">
      <c r="A778" s="35">
        <v>1</v>
      </c>
      <c r="B778" s="14" t="s">
        <v>7</v>
      </c>
      <c r="C778" s="34">
        <v>3</v>
      </c>
      <c r="D778" s="33">
        <v>4</v>
      </c>
      <c r="E778" s="33">
        <v>5</v>
      </c>
      <c r="F778" s="33">
        <v>6</v>
      </c>
      <c r="G778" s="33">
        <v>7</v>
      </c>
      <c r="H778" s="33">
        <v>8</v>
      </c>
      <c r="I778" s="33">
        <v>9</v>
      </c>
      <c r="J778" s="33">
        <v>10</v>
      </c>
      <c r="K778" s="33">
        <v>11</v>
      </c>
    </row>
    <row r="779" spans="1:11" ht="57.75">
      <c r="A779" s="32"/>
      <c r="B779" s="36" t="s">
        <v>14</v>
      </c>
      <c r="C779" s="42">
        <f>SUM(C780:C783)</f>
        <v>0</v>
      </c>
      <c r="D779" s="42">
        <f>SUM(D780:D783)</f>
        <v>0</v>
      </c>
      <c r="E779" s="42">
        <f>SUM(E780:E783)</f>
        <v>0</v>
      </c>
      <c r="F779" s="42">
        <f>SUM(F780:F783)</f>
        <v>0</v>
      </c>
      <c r="G779" s="42">
        <f>SUM(G780:G783)</f>
        <v>0</v>
      </c>
      <c r="H779" s="42">
        <f>SUM(H780:H783)</f>
        <v>0</v>
      </c>
      <c r="I779" s="42">
        <f>SUM(I780:I783)</f>
        <v>0</v>
      </c>
      <c r="J779" s="42">
        <f>SUM(J780:J783)</f>
        <v>0</v>
      </c>
      <c r="K779" s="38"/>
    </row>
    <row r="780" spans="1:11" ht="15">
      <c r="A780" s="32">
        <f aca="true" t="shared" si="377" ref="A780:A783">A779+1</f>
        <v>1</v>
      </c>
      <c r="B780" s="39" t="s">
        <v>9</v>
      </c>
      <c r="C780" s="44">
        <f aca="true" t="shared" si="378" ref="C780:C782">G780+H780+I780+J780</f>
        <v>0</v>
      </c>
      <c r="D780" s="44"/>
      <c r="E780" s="44"/>
      <c r="F780" s="44"/>
      <c r="G780" s="44">
        <f aca="true" t="shared" si="379" ref="G780:G782">G788</f>
        <v>0</v>
      </c>
      <c r="H780" s="44">
        <f aca="true" t="shared" si="380" ref="H780:H782">H788</f>
        <v>0</v>
      </c>
      <c r="I780" s="44">
        <f aca="true" t="shared" si="381" ref="I780:I782">I788</f>
        <v>0</v>
      </c>
      <c r="J780" s="44">
        <f aca="true" t="shared" si="382" ref="J780:J782">J788</f>
        <v>0</v>
      </c>
      <c r="K780" s="41"/>
    </row>
    <row r="781" spans="1:11" ht="15">
      <c r="A781" s="32">
        <f t="shared" si="377"/>
        <v>2</v>
      </c>
      <c r="B781" s="39" t="s">
        <v>10</v>
      </c>
      <c r="C781" s="44">
        <f t="shared" si="378"/>
        <v>0</v>
      </c>
      <c r="D781" s="44"/>
      <c r="E781" s="44"/>
      <c r="F781" s="44"/>
      <c r="G781" s="44">
        <f t="shared" si="379"/>
        <v>0</v>
      </c>
      <c r="H781" s="44">
        <f t="shared" si="380"/>
        <v>0</v>
      </c>
      <c r="I781" s="44">
        <f t="shared" si="381"/>
        <v>0</v>
      </c>
      <c r="J781" s="44">
        <f t="shared" si="382"/>
        <v>0</v>
      </c>
      <c r="K781" s="41"/>
    </row>
    <row r="782" spans="1:11" ht="15">
      <c r="A782" s="32">
        <f t="shared" si="377"/>
        <v>3</v>
      </c>
      <c r="B782" s="39" t="s">
        <v>11</v>
      </c>
      <c r="C782" s="44">
        <f t="shared" si="378"/>
        <v>0</v>
      </c>
      <c r="D782" s="44">
        <v>0</v>
      </c>
      <c r="E782" s="44">
        <v>0</v>
      </c>
      <c r="F782" s="44">
        <v>0</v>
      </c>
      <c r="G782" s="44">
        <f t="shared" si="379"/>
        <v>0</v>
      </c>
      <c r="H782" s="44">
        <f t="shared" si="380"/>
        <v>0</v>
      </c>
      <c r="I782" s="44">
        <f t="shared" si="381"/>
        <v>0</v>
      </c>
      <c r="J782" s="44">
        <f t="shared" si="382"/>
        <v>0</v>
      </c>
      <c r="K782" s="41"/>
    </row>
    <row r="783" spans="1:11" ht="15">
      <c r="A783" s="32">
        <f t="shared" si="377"/>
        <v>4</v>
      </c>
      <c r="B783" s="39" t="s">
        <v>12</v>
      </c>
      <c r="C783" s="44"/>
      <c r="D783" s="44"/>
      <c r="E783" s="44"/>
      <c r="F783" s="44"/>
      <c r="G783" s="44"/>
      <c r="H783" s="44"/>
      <c r="I783" s="44"/>
      <c r="J783" s="44"/>
      <c r="K783" s="41"/>
    </row>
    <row r="784" spans="1:11" ht="15">
      <c r="A784" s="32"/>
      <c r="B784" s="45"/>
      <c r="C784" s="47"/>
      <c r="D784" s="47"/>
      <c r="E784" s="47"/>
      <c r="F784" s="47"/>
      <c r="G784" s="47"/>
      <c r="H784" s="47"/>
      <c r="I784" s="47"/>
      <c r="J784" s="47"/>
      <c r="K784" s="41"/>
    </row>
    <row r="785" spans="1:11" ht="18.75" customHeight="1">
      <c r="A785" s="32"/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1:11" ht="15">
      <c r="A786" s="32"/>
      <c r="B786" s="49" t="s">
        <v>73</v>
      </c>
      <c r="C786" s="49"/>
      <c r="D786" s="49"/>
      <c r="E786" s="49"/>
      <c r="F786" s="49"/>
      <c r="G786" s="49"/>
      <c r="H786" s="49"/>
      <c r="I786" s="49"/>
      <c r="J786" s="49"/>
      <c r="K786" s="49"/>
    </row>
    <row r="787" spans="1:11" ht="39.75" customHeight="1">
      <c r="A787" s="32"/>
      <c r="B787" s="36" t="s">
        <v>16</v>
      </c>
      <c r="C787" s="110">
        <f>SUM(C788:C791)</f>
        <v>0</v>
      </c>
      <c r="D787" s="110">
        <f>SUM(D788:D791)</f>
        <v>0</v>
      </c>
      <c r="E787" s="110">
        <f>SUM(E788:E791)</f>
        <v>0</v>
      </c>
      <c r="F787" s="110">
        <f>SUM(F788:F791)</f>
        <v>0</v>
      </c>
      <c r="G787" s="110">
        <f>SUM(G788:G791)</f>
        <v>0</v>
      </c>
      <c r="H787" s="110">
        <f>SUM(H788:H791)</f>
        <v>0</v>
      </c>
      <c r="I787" s="110">
        <f>SUM(I788:I791)</f>
        <v>0</v>
      </c>
      <c r="J787" s="110">
        <f>SUM(J788:J791)</f>
        <v>0</v>
      </c>
      <c r="K787" s="66"/>
    </row>
    <row r="788" spans="1:11" ht="15">
      <c r="A788" s="32">
        <f aca="true" t="shared" si="383" ref="A788:A791">A787+1</f>
        <v>1</v>
      </c>
      <c r="B788" s="39" t="s">
        <v>9</v>
      </c>
      <c r="C788" s="104">
        <f aca="true" t="shared" si="384" ref="C788:C790">SUM(D788:J788)</f>
        <v>0</v>
      </c>
      <c r="D788" s="104">
        <f aca="true" t="shared" si="385" ref="D788:D790">D793+D798</f>
        <v>0</v>
      </c>
      <c r="E788" s="104">
        <f aca="true" t="shared" si="386" ref="E788:E790">E793+E798</f>
        <v>0</v>
      </c>
      <c r="F788" s="104">
        <f aca="true" t="shared" si="387" ref="F788:F790">F793+F798</f>
        <v>0</v>
      </c>
      <c r="G788" s="104">
        <f aca="true" t="shared" si="388" ref="G788:G790">G793+G798</f>
        <v>0</v>
      </c>
      <c r="H788" s="104">
        <f aca="true" t="shared" si="389" ref="H788:H790">H793+H798</f>
        <v>0</v>
      </c>
      <c r="I788" s="104">
        <f aca="true" t="shared" si="390" ref="I788:I790">I793+I798</f>
        <v>0</v>
      </c>
      <c r="J788" s="104">
        <f aca="true" t="shared" si="391" ref="J788:J790">J793+J798</f>
        <v>0</v>
      </c>
      <c r="K788" s="41"/>
    </row>
    <row r="789" spans="1:11" ht="15">
      <c r="A789" s="32">
        <f t="shared" si="383"/>
        <v>2</v>
      </c>
      <c r="B789" s="39" t="s">
        <v>10</v>
      </c>
      <c r="C789" s="104">
        <f t="shared" si="384"/>
        <v>0</v>
      </c>
      <c r="D789" s="104">
        <f t="shared" si="385"/>
        <v>0</v>
      </c>
      <c r="E789" s="104">
        <f t="shared" si="386"/>
        <v>0</v>
      </c>
      <c r="F789" s="104">
        <f t="shared" si="387"/>
        <v>0</v>
      </c>
      <c r="G789" s="104">
        <f t="shared" si="388"/>
        <v>0</v>
      </c>
      <c r="H789" s="104">
        <f t="shared" si="389"/>
        <v>0</v>
      </c>
      <c r="I789" s="104">
        <f t="shared" si="390"/>
        <v>0</v>
      </c>
      <c r="J789" s="104">
        <f t="shared" si="391"/>
        <v>0</v>
      </c>
      <c r="K789" s="41"/>
    </row>
    <row r="790" spans="1:11" ht="15">
      <c r="A790" s="32">
        <f t="shared" si="383"/>
        <v>3</v>
      </c>
      <c r="B790" s="39" t="s">
        <v>11</v>
      </c>
      <c r="C790" s="104">
        <f t="shared" si="384"/>
        <v>0</v>
      </c>
      <c r="D790" s="104">
        <f t="shared" si="385"/>
        <v>0</v>
      </c>
      <c r="E790" s="104">
        <f t="shared" si="386"/>
        <v>0</v>
      </c>
      <c r="F790" s="104">
        <f t="shared" si="387"/>
        <v>0</v>
      </c>
      <c r="G790" s="104">
        <f t="shared" si="388"/>
        <v>0</v>
      </c>
      <c r="H790" s="104">
        <f t="shared" si="389"/>
        <v>0</v>
      </c>
      <c r="I790" s="104">
        <f t="shared" si="390"/>
        <v>0</v>
      </c>
      <c r="J790" s="104">
        <f t="shared" si="391"/>
        <v>0</v>
      </c>
      <c r="K790" s="41"/>
    </row>
    <row r="791" spans="1:11" ht="15">
      <c r="A791" s="32">
        <f t="shared" si="383"/>
        <v>4</v>
      </c>
      <c r="B791" s="39" t="s">
        <v>12</v>
      </c>
      <c r="C791" s="104"/>
      <c r="D791" s="104"/>
      <c r="E791" s="104"/>
      <c r="F791" s="104"/>
      <c r="G791" s="104"/>
      <c r="H791" s="104"/>
      <c r="I791" s="104"/>
      <c r="J791" s="104"/>
      <c r="K791" s="41"/>
    </row>
    <row r="792" spans="1:11" ht="110.25">
      <c r="A792" s="32"/>
      <c r="B792" s="115" t="s">
        <v>154</v>
      </c>
      <c r="C792" s="104">
        <f>SUM(C793:C796)</f>
        <v>0</v>
      </c>
      <c r="D792" s="104">
        <v>0</v>
      </c>
      <c r="E792" s="104">
        <v>0</v>
      </c>
      <c r="F792" s="104">
        <v>0</v>
      </c>
      <c r="G792" s="104">
        <f>SUM(G793:G796)</f>
        <v>0</v>
      </c>
      <c r="H792" s="104">
        <f>SUM(H793:H796)</f>
        <v>0</v>
      </c>
      <c r="I792" s="104">
        <f>SUM(I793:I796)</f>
        <v>0</v>
      </c>
      <c r="J792" s="104">
        <f>SUM(J793:J796)</f>
        <v>0</v>
      </c>
      <c r="K792" s="53"/>
    </row>
    <row r="793" spans="1:11" ht="15">
      <c r="A793" s="32">
        <v>1</v>
      </c>
      <c r="B793" s="39" t="s">
        <v>9</v>
      </c>
      <c r="C793" s="103">
        <f aca="true" t="shared" si="392" ref="C793:C796">SUM(D793:J793)</f>
        <v>0</v>
      </c>
      <c r="D793" s="103"/>
      <c r="E793" s="103"/>
      <c r="F793" s="103"/>
      <c r="G793" s="103"/>
      <c r="H793" s="103"/>
      <c r="I793" s="103"/>
      <c r="J793" s="103"/>
      <c r="K793" s="41"/>
    </row>
    <row r="794" spans="1:11" ht="15">
      <c r="A794" s="32">
        <v>2</v>
      </c>
      <c r="B794" s="39" t="s">
        <v>10</v>
      </c>
      <c r="C794" s="103">
        <f t="shared" si="392"/>
        <v>0</v>
      </c>
      <c r="D794" s="103"/>
      <c r="E794" s="103"/>
      <c r="F794" s="103"/>
      <c r="G794" s="103"/>
      <c r="H794" s="103"/>
      <c r="I794" s="103"/>
      <c r="J794" s="103"/>
      <c r="K794" s="54"/>
    </row>
    <row r="795" spans="1:11" ht="15">
      <c r="A795" s="32">
        <v>3</v>
      </c>
      <c r="B795" s="39" t="s">
        <v>11</v>
      </c>
      <c r="C795" s="103">
        <f t="shared" si="392"/>
        <v>0</v>
      </c>
      <c r="D795" s="111">
        <v>0</v>
      </c>
      <c r="E795" s="103">
        <v>0</v>
      </c>
      <c r="F795" s="103">
        <v>0</v>
      </c>
      <c r="G795" s="103">
        <v>0</v>
      </c>
      <c r="H795" s="103">
        <v>0</v>
      </c>
      <c r="I795" s="103">
        <v>0</v>
      </c>
      <c r="J795" s="103">
        <v>0</v>
      </c>
      <c r="K795" s="41"/>
    </row>
    <row r="796" spans="1:11" ht="15">
      <c r="A796" s="32">
        <v>4</v>
      </c>
      <c r="B796" s="39" t="s">
        <v>12</v>
      </c>
      <c r="C796" s="103">
        <f t="shared" si="392"/>
        <v>0</v>
      </c>
      <c r="D796" s="47"/>
      <c r="E796" s="47"/>
      <c r="F796" s="47"/>
      <c r="G796" s="47"/>
      <c r="H796" s="47"/>
      <c r="I796" s="47"/>
      <c r="J796" s="47"/>
      <c r="K796" s="41"/>
    </row>
    <row r="797" spans="1:11" ht="78.75">
      <c r="A797" s="32"/>
      <c r="B797" s="115" t="s">
        <v>137</v>
      </c>
      <c r="C797" s="104">
        <f>SUM(C798:C801)</f>
        <v>0</v>
      </c>
      <c r="D797" s="104">
        <f>SUM(D798:D801)</f>
        <v>0</v>
      </c>
      <c r="E797" s="104">
        <f>SUM(E798:E801)</f>
        <v>0</v>
      </c>
      <c r="F797" s="104">
        <f>SUM(F798:F801)</f>
        <v>0</v>
      </c>
      <c r="G797" s="104">
        <f>SUM(G798:G801)</f>
        <v>0</v>
      </c>
      <c r="H797" s="104">
        <f>SUM(H798:H801)</f>
        <v>0</v>
      </c>
      <c r="I797" s="104">
        <f>SUM(I798:I801)</f>
        <v>0</v>
      </c>
      <c r="J797" s="104">
        <f>SUM(J798:J801)</f>
        <v>0</v>
      </c>
      <c r="K797" s="53"/>
    </row>
    <row r="798" spans="1:11" ht="15">
      <c r="A798" s="32">
        <v>1</v>
      </c>
      <c r="B798" s="39" t="s">
        <v>9</v>
      </c>
      <c r="C798" s="103"/>
      <c r="D798" s="103"/>
      <c r="E798" s="103"/>
      <c r="F798" s="103"/>
      <c r="G798" s="103"/>
      <c r="H798" s="103"/>
      <c r="I798" s="103"/>
      <c r="J798" s="103"/>
      <c r="K798" s="41"/>
    </row>
    <row r="799" spans="1:11" ht="15">
      <c r="A799" s="32">
        <v>2</v>
      </c>
      <c r="B799" s="39" t="s">
        <v>10</v>
      </c>
      <c r="C799" s="103"/>
      <c r="D799" s="103"/>
      <c r="E799" s="103"/>
      <c r="F799" s="103"/>
      <c r="G799" s="103"/>
      <c r="H799" s="103"/>
      <c r="I799" s="103"/>
      <c r="J799" s="103"/>
      <c r="K799" s="54"/>
    </row>
    <row r="800" spans="1:11" ht="15">
      <c r="A800" s="32">
        <v>3</v>
      </c>
      <c r="B800" s="39" t="s">
        <v>11</v>
      </c>
      <c r="C800" s="103"/>
      <c r="D800" s="111"/>
      <c r="E800" s="103"/>
      <c r="F800" s="103"/>
      <c r="G800" s="103"/>
      <c r="H800" s="103"/>
      <c r="I800" s="103"/>
      <c r="J800" s="103"/>
      <c r="K800" s="41"/>
    </row>
    <row r="801" spans="1:11" ht="15">
      <c r="A801" s="32">
        <v>4</v>
      </c>
      <c r="B801" s="39" t="s">
        <v>12</v>
      </c>
      <c r="C801" s="103"/>
      <c r="D801" s="47"/>
      <c r="E801" s="47"/>
      <c r="F801" s="47"/>
      <c r="G801" s="47"/>
      <c r="H801" s="47"/>
      <c r="I801" s="47"/>
      <c r="J801" s="47"/>
      <c r="K801" s="41"/>
    </row>
  </sheetData>
  <sheetProtection selectLockedCells="1" selectUnlockedCells="1"/>
  <mergeCells count="124"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10:K110"/>
    <mergeCell ref="A116:K116"/>
    <mergeCell ref="A119:A120"/>
    <mergeCell ref="B119:B120"/>
    <mergeCell ref="C119:J119"/>
    <mergeCell ref="K119:K120"/>
    <mergeCell ref="B128:K128"/>
    <mergeCell ref="B129:K129"/>
    <mergeCell ref="J230:K230"/>
    <mergeCell ref="A251:K251"/>
    <mergeCell ref="A254:A255"/>
    <mergeCell ref="B254:B255"/>
    <mergeCell ref="C254:J254"/>
    <mergeCell ref="K254:K255"/>
    <mergeCell ref="B263:K263"/>
    <mergeCell ref="B264:K264"/>
    <mergeCell ref="J311:K311"/>
    <mergeCell ref="A312:K312"/>
    <mergeCell ref="A315:A316"/>
    <mergeCell ref="B315:B316"/>
    <mergeCell ref="C315:J315"/>
    <mergeCell ref="K315:K316"/>
    <mergeCell ref="B324:K324"/>
    <mergeCell ref="J390:K390"/>
    <mergeCell ref="A396:K396"/>
    <mergeCell ref="A397:A398"/>
    <mergeCell ref="B397:B398"/>
    <mergeCell ref="C397:J397"/>
    <mergeCell ref="K397:K398"/>
    <mergeCell ref="A406:K406"/>
    <mergeCell ref="J442:K442"/>
    <mergeCell ref="A443:K443"/>
    <mergeCell ref="A446:A447"/>
    <mergeCell ref="B446:B447"/>
    <mergeCell ref="C446:J446"/>
    <mergeCell ref="K446:K447"/>
    <mergeCell ref="B455:K455"/>
    <mergeCell ref="B456:K456"/>
    <mergeCell ref="J502:K502"/>
    <mergeCell ref="A503:K503"/>
    <mergeCell ref="A506:A507"/>
    <mergeCell ref="B506:B507"/>
    <mergeCell ref="C506:J506"/>
    <mergeCell ref="K506:K507"/>
    <mergeCell ref="B515:K515"/>
    <mergeCell ref="B516:K516"/>
    <mergeCell ref="J533:K533"/>
    <mergeCell ref="A534:K534"/>
    <mergeCell ref="A537:A538"/>
    <mergeCell ref="B537:B538"/>
    <mergeCell ref="C537:J537"/>
    <mergeCell ref="K537:K538"/>
    <mergeCell ref="B546:K546"/>
    <mergeCell ref="B547:K547"/>
    <mergeCell ref="J568:K568"/>
    <mergeCell ref="A569:K569"/>
    <mergeCell ref="A572:A573"/>
    <mergeCell ref="B572:B573"/>
    <mergeCell ref="C572:J572"/>
    <mergeCell ref="K572:K573"/>
    <mergeCell ref="B581:K581"/>
    <mergeCell ref="B582:K582"/>
    <mergeCell ref="J618:K618"/>
    <mergeCell ref="A624:K624"/>
    <mergeCell ref="A627:A628"/>
    <mergeCell ref="B627:B628"/>
    <mergeCell ref="C627:J627"/>
    <mergeCell ref="K627:K628"/>
    <mergeCell ref="B636:K636"/>
    <mergeCell ref="B637:K637"/>
    <mergeCell ref="J649:K649"/>
    <mergeCell ref="A650:K650"/>
    <mergeCell ref="A651:A652"/>
    <mergeCell ref="B651:B652"/>
    <mergeCell ref="C651:J651"/>
    <mergeCell ref="K651:K652"/>
    <mergeCell ref="B660:K660"/>
    <mergeCell ref="B661:K661"/>
    <mergeCell ref="J679:K679"/>
    <mergeCell ref="A680:K680"/>
    <mergeCell ref="A683:A684"/>
    <mergeCell ref="B683:B684"/>
    <mergeCell ref="C683:J683"/>
    <mergeCell ref="K683:K684"/>
    <mergeCell ref="B692:K692"/>
    <mergeCell ref="B693:K693"/>
    <mergeCell ref="J711:K711"/>
    <mergeCell ref="A712:K712"/>
    <mergeCell ref="A715:A716"/>
    <mergeCell ref="B715:B716"/>
    <mergeCell ref="C715:J715"/>
    <mergeCell ref="K715:K716"/>
    <mergeCell ref="B724:K724"/>
    <mergeCell ref="B725:K725"/>
    <mergeCell ref="J743:K743"/>
    <mergeCell ref="A744:K744"/>
    <mergeCell ref="A747:A748"/>
    <mergeCell ref="B747:B748"/>
    <mergeCell ref="C747:J747"/>
    <mergeCell ref="K747:K748"/>
    <mergeCell ref="B756:K756"/>
    <mergeCell ref="B757:K757"/>
    <mergeCell ref="J774:K774"/>
    <mergeCell ref="A775:K775"/>
    <mergeCell ref="A776:A777"/>
    <mergeCell ref="B776:B777"/>
    <mergeCell ref="C776:J776"/>
    <mergeCell ref="K776:K777"/>
    <mergeCell ref="B785:K785"/>
    <mergeCell ref="B786:K786"/>
  </mergeCells>
  <printOptions/>
  <pageMargins left="0.7" right="0.7" top="0.75" bottom="0.75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2020-09-22T11:07:44Z</cp:lastPrinted>
  <dcterms:created xsi:type="dcterms:W3CDTF">2006-09-16T00:00:00Z</dcterms:created>
  <dcterms:modified xsi:type="dcterms:W3CDTF">2020-09-22T11:09:26Z</dcterms:modified>
  <cp:category/>
  <cp:version/>
  <cp:contentType/>
  <cp:contentStatus/>
  <cp:revision>1</cp:revision>
</cp:coreProperties>
</file>