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600" activeTab="0"/>
  </bookViews>
  <sheets>
    <sheet name="МО (расчет с формулами)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<sst xmlns="http://schemas.openxmlformats.org/spreadsheetml/2006/main" count="93" uniqueCount="51">
  <si>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Наименование показателей</t>
  </si>
  <si>
    <t>Темп роста к предыдущему году, %</t>
  </si>
  <si>
    <t>2014 г.</t>
  </si>
  <si>
    <t>2015 г.</t>
  </si>
  <si>
    <t>2016 г.</t>
  </si>
  <si>
    <t>2017 г.</t>
  </si>
  <si>
    <t>2018 г.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</si>
  <si>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</si>
  <si>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</si>
  <si>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</si>
  <si>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</si>
  <si>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</si>
  <si>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</si>
  <si>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</si>
  <si>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</si>
  <si>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</si>
  <si>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</si>
  <si>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</si>
  <si>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</si>
  <si>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</si>
  <si>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</si>
  <si>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</si>
  <si>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Справочно:размер дотации из федерального бюджета,млн.руб.</t>
  </si>
  <si>
    <t>х</t>
  </si>
  <si>
    <t>Х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</si>
  <si>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</si>
  <si>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Соотношение объема средств от оптимизации к сумме объема средств, предусмотренного на повышение оплаты труда, % (стр. 18/стр. 24*100%)</t>
  </si>
  <si>
    <t>2014г.- 2018 г.</t>
  </si>
  <si>
    <t>в том числе:</t>
  </si>
  <si>
    <t xml:space="preserve">№ </t>
  </si>
  <si>
    <t>Численность населения муниципального образования, чел.</t>
  </si>
  <si>
    <t>за счет иных источников (решений), включая корректировку местного бюджета  на соответствующий год, млн. рублей</t>
  </si>
  <si>
    <t>по субъекту Российской федерации, процентов</t>
  </si>
  <si>
    <t>Доля от средств от приносящей доход деятельности в фонде заработной платы по отдельной категории работников. Процентов</t>
  </si>
  <si>
    <t>Размер начислений на фонд оплаты труда</t>
  </si>
  <si>
    <t>Фонд оплаты труда с начислениями, формируемый за счет всех источников финансирования, млн. рублей</t>
  </si>
  <si>
    <t>Итого, объем средств, предусмотренный на повышение оплаты труда, млн. руб. (стр. 18+23+24)</t>
  </si>
  <si>
    <t>Прирост фонда оплаты труда с начислениями к 2013 г., млн.руб. , в том числе</t>
  </si>
  <si>
    <t>Норматив числа детей и молодежи в возрасте от 5 до 18 лет (не включая 18-ти летних) на 1 педагога</t>
  </si>
  <si>
    <t xml:space="preserve">Среднесписочная численность  педагогических работников  дополнительного образования детей, человек </t>
  </si>
  <si>
    <t xml:space="preserve">Планируемое соотношение средней заработной платы педагогических  работников  учреждений  дополнительного образования детей и средней заработной плате учителей в  в субъекте Российской Федерации </t>
  </si>
  <si>
    <t>Среднемесячная заработная плата педагогических работников учреждений дополнительного образования детей  , рублей</t>
  </si>
  <si>
    <t xml:space="preserve">ИНФОРМАЦИЯ
О ПАРАМЕТРАХ ЗАРАБОТНОЙ ПЛАТЫ РАБОТНИКОВ ГОСУДАРСТВЕННЫХ
МУНИЦИПАЛЬНЫХ УЧРЕЖДЕНИЙ,
РАСПОЛОЖЕННЫХ НА ТЕРРИТОРИИ КАМЫШЛОВСКОГО ГОРОДСКОГО ОКРУГА, ПОВЫШЕНИЕ
ОПЛАТЫ ТРУДА КОТОРЫХ ПРЕДУСМОТРЕНО УКАЗАМИ ПРЕЗИДЕНТА
РОССИЙСКОЙ ФЕДЕРАЦИИ ОТ 07 МАЯ 2012 ГОДА N 597
"О МЕРОПРИЯТИЯХ ПО РЕАЛИЗАЦИИ ГОСУДАРСТВЕННОЙ
СОЦИАЛЬНОЙ ПОЛИТИКИ",  ПО КАТЕГОРИИ ПЕДАГОГИЧЕСКИХ РАБОТНИКОВ
ОБРАЗОВАТЕЛЬНЫХ УЧРЕЖДЕНИЙ ДОПОЛНИТЕЛЬНОГО ОБРАЗОВАНИЯ
</t>
  </si>
  <si>
    <t>Приложение 3 к Плану мероприятий ("дорожной карте") " Изменения в отрослях социальной сферы, направленные на повышение эффективности образования" в Камышловском городском округе на 2013-2018 годы</t>
  </si>
  <si>
    <t>Планируемое соотношение средней заработной платы педагогических  работников  учреждений  дополнительного образования детей и средней заработной плате учителей в  Камышловском городском округе</t>
  </si>
  <si>
    <t>Среднемесячная заработная плата учителей   в  Камышловском городском округе,( прогноз), руб.</t>
  </si>
  <si>
    <t>5.1</t>
  </si>
  <si>
    <t>5.2</t>
  </si>
  <si>
    <t>7</t>
  </si>
  <si>
    <t>8</t>
  </si>
  <si>
    <t>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</si>
</sst>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#,##0.000"/>
    <numFmt numFmtId="182" formatCode="0.0%"/>
    <numFmt numFmtId="183" formatCode="#,##0.00_р_."/>
    <numFmt numFmtId="184" formatCode="000000"/>
    <numFmt numFmtId="185" formatCode="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Liberation Serif"/>
      <family val="1"/>
    </font>
    <font>
      <sz val="18"/>
      <color indexed="8"/>
      <name val="Liberation Serif"/>
      <family val="1"/>
    </font>
    <font>
      <sz val="18"/>
      <name val="Liberation Serif"/>
      <family val="1"/>
    </font>
    <font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Liberation Serif"/>
      <family val="1"/>
    </font>
    <font>
      <sz val="18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sz val="14"/>
      <color rgb="FFFF0000"/>
      <name val="Liberation Serif"/>
      <family val="1"/>
    </font>
    <font>
      <sz val="18"/>
      <color theme="1"/>
      <name val="Liberation Serif"/>
      <family val="1"/>
    </font>
    <font>
      <sz val="18"/>
      <color rgb="FFFF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33" borderId="0" xfId="0" applyFont="1" applyFill="1" applyBorder="1" applyAlignment="1">
      <alignment wrapText="1"/>
    </xf>
    <xf numFmtId="16" fontId="0" fillId="0" borderId="0" xfId="0" applyNumberFormat="1" applyAlignment="1">
      <alignment horizontal="center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top"/>
    </xf>
    <xf numFmtId="0" fontId="52" fillId="0" borderId="12" xfId="0" applyFont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3" fontId="11" fillId="33" borderId="10" xfId="0" applyNumberFormat="1" applyFont="1" applyFill="1" applyBorder="1" applyAlignment="1">
      <alignment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2" fillId="33" borderId="13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177" fontId="12" fillId="0" borderId="16" xfId="0" applyNumberFormat="1" applyFont="1" applyFill="1" applyBorder="1" applyAlignment="1">
      <alignment horizontal="center" vertical="center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7" fontId="54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center"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76" fontId="12" fillId="33" borderId="14" xfId="0" applyNumberFormat="1" applyFont="1" applyFill="1" applyBorder="1" applyAlignment="1">
      <alignment horizontal="center" vertical="center" wrapText="1"/>
    </xf>
    <xf numFmtId="176" fontId="12" fillId="33" borderId="17" xfId="0" applyNumberFormat="1" applyFont="1" applyFill="1" applyBorder="1" applyAlignment="1">
      <alignment horizontal="center" vertical="center"/>
    </xf>
    <xf numFmtId="176" fontId="12" fillId="33" borderId="17" xfId="0" applyNumberFormat="1" applyFont="1" applyFill="1" applyBorder="1" applyAlignment="1">
      <alignment horizontal="center" vertical="center" wrapText="1"/>
    </xf>
    <xf numFmtId="180" fontId="12" fillId="33" borderId="17" xfId="0" applyNumberFormat="1" applyFont="1" applyFill="1" applyBorder="1" applyAlignment="1">
      <alignment horizontal="center" vertical="center"/>
    </xf>
    <xf numFmtId="180" fontId="12" fillId="33" borderId="1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54" fillId="33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47"/>
  <sheetViews>
    <sheetView tabSelected="1" zoomScale="75" zoomScaleNormal="75" zoomScaleSheetLayoutView="70" workbookViewId="0" topLeftCell="A1">
      <selection activeCell="H28" sqref="H28"/>
    </sheetView>
  </sheetViews>
  <sheetFormatPr defaultColWidth="9.140625" defaultRowHeight="15"/>
  <cols>
    <col min="1" max="1" width="9.00390625" style="1" customWidth="1"/>
    <col min="2" max="2" width="73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99.75" customHeight="1">
      <c r="A1" s="18"/>
      <c r="B1" s="19"/>
      <c r="C1" s="19"/>
      <c r="D1" s="20"/>
      <c r="E1" s="19"/>
      <c r="F1" s="19"/>
      <c r="G1" s="21"/>
      <c r="H1" s="64" t="s">
        <v>43</v>
      </c>
      <c r="I1" s="64"/>
      <c r="J1" s="64"/>
      <c r="K1" s="64"/>
    </row>
    <row r="2" spans="1:12" s="6" customFormat="1" ht="28.5" customHeight="1">
      <c r="A2" s="66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16"/>
    </row>
    <row r="3" spans="1:11" s="6" customFormat="1" ht="19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6" customFormat="1" ht="231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45">
      <c r="A5" s="22" t="s">
        <v>29</v>
      </c>
      <c r="B5" s="23" t="s">
        <v>0</v>
      </c>
      <c r="C5" s="23" t="s">
        <v>12</v>
      </c>
      <c r="D5" s="23" t="s">
        <v>13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11</v>
      </c>
      <c r="K5" s="23" t="s">
        <v>27</v>
      </c>
    </row>
    <row r="6" spans="1:11" ht="79.5" customHeight="1" thickBot="1">
      <c r="A6" s="24">
        <v>1</v>
      </c>
      <c r="B6" s="25" t="s">
        <v>38</v>
      </c>
      <c r="C6" s="26">
        <f>C7/C8</f>
        <v>49.922077922077925</v>
      </c>
      <c r="D6" s="26">
        <f aca="true" t="shared" si="0" ref="D6:I6">D7/D8</f>
        <v>52.48192771084337</v>
      </c>
      <c r="E6" s="26">
        <f t="shared" si="0"/>
        <v>60.97402597402598</v>
      </c>
      <c r="F6" s="26">
        <f t="shared" si="0"/>
        <v>75.08955223880596</v>
      </c>
      <c r="G6" s="26">
        <f t="shared" si="0"/>
        <v>75.45588235294117</v>
      </c>
      <c r="H6" s="26">
        <f t="shared" si="0"/>
        <v>87.21739130434783</v>
      </c>
      <c r="I6" s="26">
        <f t="shared" si="0"/>
        <v>94.77165354330708</v>
      </c>
      <c r="J6" s="27" t="s">
        <v>24</v>
      </c>
      <c r="K6" s="27" t="s">
        <v>24</v>
      </c>
    </row>
    <row r="7" spans="1:11" ht="30" customHeight="1" thickBot="1">
      <c r="A7" s="24">
        <v>2</v>
      </c>
      <c r="B7" s="28" t="s">
        <v>14</v>
      </c>
      <c r="C7" s="29">
        <v>3844</v>
      </c>
      <c r="D7" s="30">
        <v>4356</v>
      </c>
      <c r="E7" s="30">
        <v>4695</v>
      </c>
      <c r="F7" s="30">
        <v>5031</v>
      </c>
      <c r="G7" s="30">
        <v>5131</v>
      </c>
      <c r="H7" s="30">
        <v>6018</v>
      </c>
      <c r="I7" s="30">
        <v>6018</v>
      </c>
      <c r="J7" s="27" t="s">
        <v>24</v>
      </c>
      <c r="K7" s="27" t="s">
        <v>24</v>
      </c>
    </row>
    <row r="8" spans="1:11" ht="80.25" customHeight="1">
      <c r="A8" s="24">
        <v>3</v>
      </c>
      <c r="B8" s="28" t="s">
        <v>39</v>
      </c>
      <c r="C8" s="31">
        <v>77</v>
      </c>
      <c r="D8" s="31">
        <v>83</v>
      </c>
      <c r="E8" s="31">
        <v>77</v>
      </c>
      <c r="F8" s="31">
        <v>67</v>
      </c>
      <c r="G8" s="31">
        <v>68</v>
      </c>
      <c r="H8" s="32">
        <v>69</v>
      </c>
      <c r="I8" s="32">
        <v>63.5</v>
      </c>
      <c r="J8" s="27" t="s">
        <v>24</v>
      </c>
      <c r="K8" s="27" t="s">
        <v>24</v>
      </c>
    </row>
    <row r="9" spans="1:11" ht="52.5" customHeight="1">
      <c r="A9" s="24">
        <v>4</v>
      </c>
      <c r="B9" s="28" t="s">
        <v>30</v>
      </c>
      <c r="C9" s="31">
        <v>26983</v>
      </c>
      <c r="D9" s="31">
        <v>26782</v>
      </c>
      <c r="E9" s="31">
        <v>26732</v>
      </c>
      <c r="F9" s="32">
        <v>26569</v>
      </c>
      <c r="G9" s="32">
        <v>26538</v>
      </c>
      <c r="H9" s="31">
        <v>26538</v>
      </c>
      <c r="I9" s="31">
        <v>26444</v>
      </c>
      <c r="J9" s="27" t="s">
        <v>24</v>
      </c>
      <c r="K9" s="27" t="s">
        <v>24</v>
      </c>
    </row>
    <row r="10" spans="1:11" ht="125.25" customHeight="1">
      <c r="A10" s="33">
        <f>A9+1</f>
        <v>5</v>
      </c>
      <c r="B10" s="28" t="s">
        <v>40</v>
      </c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03.5" customHeight="1">
      <c r="A11" s="35" t="s">
        <v>46</v>
      </c>
      <c r="B11" s="28" t="s">
        <v>25</v>
      </c>
      <c r="C11" s="36" t="s">
        <v>24</v>
      </c>
      <c r="D11" s="37">
        <v>75</v>
      </c>
      <c r="E11" s="38">
        <v>80</v>
      </c>
      <c r="F11" s="38">
        <v>85</v>
      </c>
      <c r="G11" s="38">
        <v>90</v>
      </c>
      <c r="H11" s="38">
        <v>95</v>
      </c>
      <c r="I11" s="38">
        <v>100</v>
      </c>
      <c r="J11" s="27" t="s">
        <v>24</v>
      </c>
      <c r="K11" s="27" t="s">
        <v>24</v>
      </c>
    </row>
    <row r="12" spans="1:11" ht="50.25" customHeight="1">
      <c r="A12" s="35" t="s">
        <v>47</v>
      </c>
      <c r="B12" s="39" t="s">
        <v>32</v>
      </c>
      <c r="C12" s="40">
        <v>61.6</v>
      </c>
      <c r="D12" s="40">
        <v>73.3</v>
      </c>
      <c r="E12" s="40">
        <v>81.3</v>
      </c>
      <c r="F12" s="40">
        <v>88.6</v>
      </c>
      <c r="G12" s="40">
        <v>90</v>
      </c>
      <c r="H12" s="40">
        <v>95</v>
      </c>
      <c r="I12" s="40">
        <v>100</v>
      </c>
      <c r="J12" s="41" t="s">
        <v>24</v>
      </c>
      <c r="K12" s="27" t="s">
        <v>24</v>
      </c>
    </row>
    <row r="13" spans="1:11" ht="139.5" customHeight="1">
      <c r="A13" s="35">
        <v>6</v>
      </c>
      <c r="B13" s="42" t="s">
        <v>44</v>
      </c>
      <c r="C13" s="43">
        <f aca="true" t="shared" si="1" ref="C13:I13">C16/C14*100</f>
        <v>61.36820190657073</v>
      </c>
      <c r="D13" s="43">
        <f t="shared" si="1"/>
        <v>67.12415681560142</v>
      </c>
      <c r="E13" s="43">
        <f t="shared" si="1"/>
        <v>79.9236617338798</v>
      </c>
      <c r="F13" s="43">
        <f t="shared" si="1"/>
        <v>87.92628370337846</v>
      </c>
      <c r="G13" s="43">
        <f t="shared" si="1"/>
        <v>88.52270617385125</v>
      </c>
      <c r="H13" s="43">
        <f t="shared" si="1"/>
        <v>94.81336325421157</v>
      </c>
      <c r="I13" s="43">
        <f t="shared" si="1"/>
        <v>101.3850437613193</v>
      </c>
      <c r="J13" s="41" t="s">
        <v>24</v>
      </c>
      <c r="K13" s="27" t="s">
        <v>24</v>
      </c>
    </row>
    <row r="14" spans="1:11" ht="67.5">
      <c r="A14" s="44" t="s">
        <v>48</v>
      </c>
      <c r="B14" s="45" t="s">
        <v>45</v>
      </c>
      <c r="C14" s="46">
        <v>27379</v>
      </c>
      <c r="D14" s="46">
        <v>29946</v>
      </c>
      <c r="E14" s="46">
        <v>31963</v>
      </c>
      <c r="F14" s="46">
        <v>31428.6</v>
      </c>
      <c r="G14" s="46">
        <v>31238.2</v>
      </c>
      <c r="H14" s="46">
        <v>31639</v>
      </c>
      <c r="I14" s="46">
        <v>32588.14</v>
      </c>
      <c r="J14" s="27" t="s">
        <v>24</v>
      </c>
      <c r="K14" s="27" t="s">
        <v>24</v>
      </c>
    </row>
    <row r="15" spans="1:11" ht="28.5" customHeight="1">
      <c r="A15" s="44" t="s">
        <v>49</v>
      </c>
      <c r="B15" s="28" t="s">
        <v>1</v>
      </c>
      <c r="C15" s="27" t="s">
        <v>24</v>
      </c>
      <c r="D15" s="47">
        <f aca="true" t="shared" si="2" ref="D15:I15">D14/C14*100</f>
        <v>109.3757989700135</v>
      </c>
      <c r="E15" s="47">
        <f t="shared" si="2"/>
        <v>106.73545715621454</v>
      </c>
      <c r="F15" s="48">
        <f t="shared" si="2"/>
        <v>98.32806682726903</v>
      </c>
      <c r="G15" s="48">
        <f t="shared" si="2"/>
        <v>99.39418236892512</v>
      </c>
      <c r="H15" s="48">
        <f t="shared" si="2"/>
        <v>101.28304447759473</v>
      </c>
      <c r="I15" s="48">
        <f t="shared" si="2"/>
        <v>102.99990518031544</v>
      </c>
      <c r="J15" s="27" t="s">
        <v>24</v>
      </c>
      <c r="K15" s="27" t="s">
        <v>24</v>
      </c>
    </row>
    <row r="16" spans="1:11" ht="67.5">
      <c r="A16" s="44" t="s">
        <v>50</v>
      </c>
      <c r="B16" s="28" t="s">
        <v>41</v>
      </c>
      <c r="C16" s="49">
        <v>16802</v>
      </c>
      <c r="D16" s="47">
        <v>20101</v>
      </c>
      <c r="E16" s="47">
        <v>25546</v>
      </c>
      <c r="F16" s="50">
        <v>27634</v>
      </c>
      <c r="G16" s="50">
        <v>27652.9</v>
      </c>
      <c r="H16" s="50">
        <v>29998</v>
      </c>
      <c r="I16" s="50">
        <v>33039.5</v>
      </c>
      <c r="J16" s="27" t="s">
        <v>24</v>
      </c>
      <c r="K16" s="27" t="s">
        <v>24</v>
      </c>
    </row>
    <row r="17" spans="1:11" ht="27.75" customHeight="1">
      <c r="A17" s="24">
        <v>10</v>
      </c>
      <c r="B17" s="28" t="s">
        <v>1</v>
      </c>
      <c r="C17" s="27" t="s">
        <v>24</v>
      </c>
      <c r="D17" s="47">
        <f aca="true" t="shared" si="3" ref="D17:I17">D16/C16*100</f>
        <v>119.63456731341506</v>
      </c>
      <c r="E17" s="47">
        <f t="shared" si="3"/>
        <v>127.08820456693697</v>
      </c>
      <c r="F17" s="48">
        <f t="shared" si="3"/>
        <v>108.17349095748845</v>
      </c>
      <c r="G17" s="48">
        <f>G16/F16*100</f>
        <v>100.06839400738221</v>
      </c>
      <c r="H17" s="47">
        <f t="shared" si="3"/>
        <v>108.48048486777155</v>
      </c>
      <c r="I17" s="47">
        <f t="shared" si="3"/>
        <v>110.13900926728448</v>
      </c>
      <c r="J17" s="27" t="s">
        <v>24</v>
      </c>
      <c r="K17" s="27" t="s">
        <v>24</v>
      </c>
    </row>
    <row r="18" spans="1:11" ht="72.75" customHeight="1">
      <c r="A18" s="24">
        <v>11</v>
      </c>
      <c r="B18" s="28" t="s">
        <v>33</v>
      </c>
      <c r="C18" s="27" t="s">
        <v>24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7" t="s">
        <v>24</v>
      </c>
      <c r="K18" s="27" t="s">
        <v>24</v>
      </c>
    </row>
    <row r="19" spans="1:11" ht="24.75" customHeight="1">
      <c r="A19" s="24">
        <v>12</v>
      </c>
      <c r="B19" s="28" t="s">
        <v>34</v>
      </c>
      <c r="C19" s="49">
        <v>30.2</v>
      </c>
      <c r="D19" s="49">
        <v>30.2</v>
      </c>
      <c r="E19" s="49">
        <v>30.2</v>
      </c>
      <c r="F19" s="49">
        <v>30.2</v>
      </c>
      <c r="G19" s="49">
        <v>30.2</v>
      </c>
      <c r="H19" s="49">
        <v>30.2</v>
      </c>
      <c r="I19" s="49">
        <v>30.2</v>
      </c>
      <c r="J19" s="49" t="s">
        <v>23</v>
      </c>
      <c r="K19" s="49" t="s">
        <v>23</v>
      </c>
    </row>
    <row r="20" spans="1:11" ht="75.75" customHeight="1">
      <c r="A20" s="24">
        <f aca="true" t="shared" si="4" ref="A20:A37">A19+1</f>
        <v>13</v>
      </c>
      <c r="B20" s="28" t="s">
        <v>35</v>
      </c>
      <c r="C20" s="51">
        <f>C16*C8*1.302*12/1000000</f>
        <v>20.213612496</v>
      </c>
      <c r="D20" s="51">
        <f aca="true" t="shared" si="5" ref="D20:I20">D16*D8*1.302*12/1000000</f>
        <v>26.066815992000002</v>
      </c>
      <c r="E20" s="51">
        <f t="shared" si="5"/>
        <v>30.733064208</v>
      </c>
      <c r="F20" s="51">
        <f t="shared" si="5"/>
        <v>28.927492272</v>
      </c>
      <c r="G20" s="51">
        <f t="shared" si="5"/>
        <v>29.379325852800005</v>
      </c>
      <c r="H20" s="51">
        <f t="shared" si="5"/>
        <v>32.339523888</v>
      </c>
      <c r="I20" s="51">
        <f t="shared" si="5"/>
        <v>32.779280898</v>
      </c>
      <c r="J20" s="52">
        <f>E20+F20+G20</f>
        <v>89.0398823328</v>
      </c>
      <c r="K20" s="52">
        <f>E20+F20+G20+H20+I20</f>
        <v>154.1586871188</v>
      </c>
    </row>
    <row r="21" spans="1:11" ht="41.25" customHeight="1">
      <c r="A21" s="24">
        <f t="shared" si="4"/>
        <v>14</v>
      </c>
      <c r="B21" s="28" t="s">
        <v>37</v>
      </c>
      <c r="C21" s="27" t="s">
        <v>24</v>
      </c>
      <c r="D21" s="52">
        <f>D20-C20</f>
        <v>5.853203496000003</v>
      </c>
      <c r="E21" s="52">
        <f>E20-D20</f>
        <v>4.666248215999996</v>
      </c>
      <c r="F21" s="52">
        <f>F20-D20</f>
        <v>2.8606762799999963</v>
      </c>
      <c r="G21" s="52">
        <f>G20-D20</f>
        <v>3.3125098608000023</v>
      </c>
      <c r="H21" s="52">
        <f>H20-D20</f>
        <v>6.272707896</v>
      </c>
      <c r="I21" s="52">
        <f>I20-D20</f>
        <v>6.712464906000001</v>
      </c>
      <c r="J21" s="52">
        <f>E21+F21+G21</f>
        <v>10.839434356799995</v>
      </c>
      <c r="K21" s="52">
        <f>E21+F21+G21+H21+I21</f>
        <v>23.824607158799996</v>
      </c>
    </row>
    <row r="22" spans="1:11" s="7" customFormat="1" ht="38.25" customHeight="1">
      <c r="A22" s="53">
        <v>15</v>
      </c>
      <c r="B22" s="28" t="s">
        <v>28</v>
      </c>
      <c r="C22" s="54"/>
      <c r="D22" s="55"/>
      <c r="E22" s="56"/>
      <c r="F22" s="56"/>
      <c r="G22" s="56"/>
      <c r="H22" s="56"/>
      <c r="I22" s="56"/>
      <c r="J22" s="57"/>
      <c r="K22" s="58"/>
    </row>
    <row r="23" spans="1:11" ht="67.5">
      <c r="A23" s="24">
        <f t="shared" si="4"/>
        <v>16</v>
      </c>
      <c r="B23" s="28" t="s">
        <v>21</v>
      </c>
      <c r="C23" s="27" t="s">
        <v>24</v>
      </c>
      <c r="D23" s="52">
        <f aca="true" t="shared" si="6" ref="D23:I23">D21-D28</f>
        <v>5.463203496000003</v>
      </c>
      <c r="E23" s="52">
        <f t="shared" si="6"/>
        <v>4.256248215999996</v>
      </c>
      <c r="F23" s="52">
        <f t="shared" si="6"/>
        <v>2.3806762799999963</v>
      </c>
      <c r="G23" s="52">
        <f t="shared" si="6"/>
        <v>2.6785098608000024</v>
      </c>
      <c r="H23" s="52">
        <f t="shared" si="6"/>
        <v>6.053707896</v>
      </c>
      <c r="I23" s="52">
        <f t="shared" si="6"/>
        <v>6.597464906000001</v>
      </c>
      <c r="J23" s="52">
        <f>SUM(E23:G23)</f>
        <v>9.315434356799994</v>
      </c>
      <c r="K23" s="52">
        <f>SUM(E23:I23)</f>
        <v>21.966607158799995</v>
      </c>
    </row>
    <row r="24" spans="1:11" s="5" customFormat="1" ht="91.5" customHeight="1">
      <c r="A24" s="53">
        <v>17</v>
      </c>
      <c r="B24" s="25" t="s">
        <v>7</v>
      </c>
      <c r="C24" s="27" t="s">
        <v>24</v>
      </c>
      <c r="D24" s="59">
        <v>0</v>
      </c>
      <c r="E24" s="60">
        <f>E26</f>
        <v>0.481</v>
      </c>
      <c r="F24" s="60">
        <f>F26</f>
        <v>0</v>
      </c>
      <c r="G24" s="60">
        <f>G26</f>
        <v>0</v>
      </c>
      <c r="H24" s="60">
        <f>H26</f>
        <v>0</v>
      </c>
      <c r="I24" s="60">
        <f>I26</f>
        <v>0</v>
      </c>
      <c r="J24" s="52">
        <f>SUM(E24:G24)</f>
        <v>0.481</v>
      </c>
      <c r="K24" s="52">
        <f>SUM(E24:I24)</f>
        <v>0.481</v>
      </c>
    </row>
    <row r="25" spans="1:11" s="5" customFormat="1" ht="31.5" customHeight="1">
      <c r="A25" s="24">
        <v>18</v>
      </c>
      <c r="B25" s="25" t="s">
        <v>8</v>
      </c>
      <c r="C25" s="27" t="s">
        <v>24</v>
      </c>
      <c r="D25" s="59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52">
        <f aca="true" t="shared" si="7" ref="J25:J30">SUM(E25:G25)</f>
        <v>0</v>
      </c>
      <c r="K25" s="52">
        <f aca="true" t="shared" si="8" ref="K25:K30">SUM(E25:I25)</f>
        <v>0</v>
      </c>
    </row>
    <row r="26" spans="1:11" s="5" customFormat="1" ht="82.5" customHeight="1">
      <c r="A26" s="53">
        <v>19</v>
      </c>
      <c r="B26" s="25" t="s">
        <v>9</v>
      </c>
      <c r="C26" s="27" t="s">
        <v>24</v>
      </c>
      <c r="D26" s="59">
        <v>0</v>
      </c>
      <c r="E26" s="60">
        <v>0.481</v>
      </c>
      <c r="F26" s="60">
        <v>0</v>
      </c>
      <c r="G26" s="60">
        <v>0</v>
      </c>
      <c r="H26" s="60">
        <v>0</v>
      </c>
      <c r="I26" s="60">
        <v>0</v>
      </c>
      <c r="J26" s="52">
        <f t="shared" si="7"/>
        <v>0.481</v>
      </c>
      <c r="K26" s="52">
        <f t="shared" si="8"/>
        <v>0.481</v>
      </c>
    </row>
    <row r="27" spans="1:11" s="5" customFormat="1" ht="45.75" customHeight="1">
      <c r="A27" s="24">
        <v>20</v>
      </c>
      <c r="B27" s="25" t="s">
        <v>10</v>
      </c>
      <c r="C27" s="27" t="s">
        <v>24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2">
        <f t="shared" si="7"/>
        <v>0</v>
      </c>
      <c r="K27" s="52">
        <f t="shared" si="8"/>
        <v>0</v>
      </c>
    </row>
    <row r="28" spans="1:11" ht="23.25" customHeight="1">
      <c r="A28" s="53">
        <v>21</v>
      </c>
      <c r="B28" s="28" t="s">
        <v>20</v>
      </c>
      <c r="C28" s="27" t="s">
        <v>24</v>
      </c>
      <c r="D28" s="52">
        <v>0.39</v>
      </c>
      <c r="E28" s="52">
        <v>0.41</v>
      </c>
      <c r="F28" s="52">
        <v>0.48</v>
      </c>
      <c r="G28" s="61">
        <v>0.634</v>
      </c>
      <c r="H28" s="52">
        <v>0.219</v>
      </c>
      <c r="I28" s="52">
        <v>0.115</v>
      </c>
      <c r="J28" s="61">
        <f t="shared" si="7"/>
        <v>1.524</v>
      </c>
      <c r="K28" s="61">
        <f t="shared" si="8"/>
        <v>1.858</v>
      </c>
    </row>
    <row r="29" spans="1:11" ht="67.5">
      <c r="A29" s="24">
        <f t="shared" si="4"/>
        <v>22</v>
      </c>
      <c r="B29" s="25" t="s">
        <v>31</v>
      </c>
      <c r="C29" s="27" t="s">
        <v>24</v>
      </c>
      <c r="D29" s="59">
        <v>0</v>
      </c>
      <c r="E29" s="59">
        <v>0</v>
      </c>
      <c r="F29" s="62">
        <v>0</v>
      </c>
      <c r="G29" s="62">
        <v>0</v>
      </c>
      <c r="H29" s="62">
        <v>0</v>
      </c>
      <c r="I29" s="62">
        <v>0</v>
      </c>
      <c r="J29" s="52">
        <f t="shared" si="7"/>
        <v>0</v>
      </c>
      <c r="K29" s="52">
        <f t="shared" si="8"/>
        <v>0</v>
      </c>
    </row>
    <row r="30" spans="1:11" ht="67.5">
      <c r="A30" s="53">
        <v>23</v>
      </c>
      <c r="B30" s="25" t="s">
        <v>36</v>
      </c>
      <c r="C30" s="27" t="s">
        <v>24</v>
      </c>
      <c r="D30" s="60">
        <f aca="true" t="shared" si="9" ref="D30:I30">D23+D28</f>
        <v>5.853203496000003</v>
      </c>
      <c r="E30" s="60">
        <f t="shared" si="9"/>
        <v>4.666248215999996</v>
      </c>
      <c r="F30" s="60">
        <f t="shared" si="9"/>
        <v>2.8606762799999963</v>
      </c>
      <c r="G30" s="60">
        <f t="shared" si="9"/>
        <v>3.3125098608000023</v>
      </c>
      <c r="H30" s="60">
        <f t="shared" si="9"/>
        <v>6.272707896</v>
      </c>
      <c r="I30" s="60">
        <f t="shared" si="9"/>
        <v>6.712464906000001</v>
      </c>
      <c r="J30" s="52">
        <f t="shared" si="7"/>
        <v>10.839434356799995</v>
      </c>
      <c r="K30" s="52">
        <f t="shared" si="8"/>
        <v>23.824607158799996</v>
      </c>
    </row>
    <row r="31" spans="1:11" ht="98.25" customHeight="1">
      <c r="A31" s="24">
        <f t="shared" si="4"/>
        <v>24</v>
      </c>
      <c r="B31" s="25" t="s">
        <v>26</v>
      </c>
      <c r="C31" s="27" t="s">
        <v>24</v>
      </c>
      <c r="D31" s="63">
        <f aca="true" t="shared" si="10" ref="D31:I31">SUM(D24/D21)*100</f>
        <v>0</v>
      </c>
      <c r="E31" s="63">
        <f t="shared" si="10"/>
        <v>10.308067160909049</v>
      </c>
      <c r="F31" s="63">
        <f t="shared" si="10"/>
        <v>0</v>
      </c>
      <c r="G31" s="63">
        <f t="shared" si="10"/>
        <v>0</v>
      </c>
      <c r="H31" s="63">
        <f t="shared" si="10"/>
        <v>0</v>
      </c>
      <c r="I31" s="63">
        <f t="shared" si="10"/>
        <v>0</v>
      </c>
      <c r="J31" s="63" t="s">
        <v>24</v>
      </c>
      <c r="K31" s="63" t="s">
        <v>24</v>
      </c>
    </row>
    <row r="32" spans="1:11" ht="32.25" customHeight="1" hidden="1">
      <c r="A32" s="8">
        <f t="shared" si="4"/>
        <v>25</v>
      </c>
      <c r="B32" s="10" t="s">
        <v>22</v>
      </c>
      <c r="C32" s="9" t="s">
        <v>23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s="3" customFormat="1" ht="25.5" customHeight="1" hidden="1">
      <c r="A33" s="8">
        <f t="shared" si="4"/>
        <v>26</v>
      </c>
      <c r="B33" s="65" t="s">
        <v>17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1:11" s="3" customFormat="1" ht="24" customHeight="1" hidden="1">
      <c r="A34" s="8">
        <f t="shared" si="4"/>
        <v>27</v>
      </c>
      <c r="B34" s="65" t="s">
        <v>18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1:11" s="3" customFormat="1" ht="18.75" customHeight="1" hidden="1">
      <c r="A35" s="8">
        <f t="shared" si="4"/>
        <v>28</v>
      </c>
      <c r="B35" s="65" t="s">
        <v>19</v>
      </c>
      <c r="C35" s="65"/>
      <c r="D35" s="65"/>
      <c r="E35" s="65"/>
      <c r="F35" s="65"/>
      <c r="G35" s="65"/>
      <c r="H35" s="65"/>
      <c r="I35" s="65"/>
      <c r="J35" s="65"/>
      <c r="K35" s="65"/>
    </row>
    <row r="36" spans="1:11" s="3" customFormat="1" ht="19.5" customHeight="1" hidden="1">
      <c r="A36" s="8">
        <f t="shared" si="4"/>
        <v>29</v>
      </c>
      <c r="B36" s="65" t="s">
        <v>15</v>
      </c>
      <c r="C36" s="65"/>
      <c r="D36" s="65"/>
      <c r="E36" s="65"/>
      <c r="F36" s="65"/>
      <c r="G36" s="65"/>
      <c r="H36" s="65"/>
      <c r="I36" s="65"/>
      <c r="J36" s="65"/>
      <c r="K36" s="65"/>
    </row>
    <row r="37" spans="1:11" s="3" customFormat="1" ht="20.25" customHeight="1" hidden="1">
      <c r="A37" s="8">
        <f t="shared" si="4"/>
        <v>30</v>
      </c>
      <c r="B37" s="65" t="s">
        <v>16</v>
      </c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18.75">
      <c r="A38" s="12"/>
      <c r="B38" s="13"/>
      <c r="C38" s="13"/>
      <c r="D38" s="14"/>
      <c r="E38" s="13"/>
      <c r="F38" s="13"/>
      <c r="G38" s="13"/>
      <c r="H38" s="13"/>
      <c r="I38" s="13"/>
      <c r="J38" s="13"/>
      <c r="K38" s="13"/>
    </row>
    <row r="39" ht="24.75" customHeight="1">
      <c r="B39" s="4"/>
    </row>
    <row r="40" ht="18.75" customHeight="1">
      <c r="B40" s="15"/>
    </row>
    <row r="47" ht="15">
      <c r="D47" s="17"/>
    </row>
  </sheetData>
  <sheetProtection/>
  <mergeCells count="7">
    <mergeCell ref="H1:K1"/>
    <mergeCell ref="B36:K36"/>
    <mergeCell ref="A2:K4"/>
    <mergeCell ref="B37:K37"/>
    <mergeCell ref="B33:K33"/>
    <mergeCell ref="B34:K34"/>
    <mergeCell ref="B35:K35"/>
  </mergeCells>
  <printOptions/>
  <pageMargins left="0.5905511811023623" right="0" top="0.35433070866141736" bottom="0" header="0.31496062992125984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Пользователь</cp:lastModifiedBy>
  <cp:lastPrinted>2019-01-11T04:29:47Z</cp:lastPrinted>
  <dcterms:created xsi:type="dcterms:W3CDTF">2014-03-14T11:43:12Z</dcterms:created>
  <dcterms:modified xsi:type="dcterms:W3CDTF">2019-01-29T09:36:56Z</dcterms:modified>
  <cp:category/>
  <cp:version/>
  <cp:contentType/>
  <cp:contentStatus/>
</cp:coreProperties>
</file>