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МО (расчет с формулами)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<sst xmlns="http://schemas.openxmlformats.org/spreadsheetml/2006/main" count="89" uniqueCount="49">
  <si>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Наименование показателей</t>
  </si>
  <si>
    <t>Темп роста к предыдущему году, %</t>
  </si>
  <si>
    <t>2014 г.</t>
  </si>
  <si>
    <t>2015 г.</t>
  </si>
  <si>
    <t>2016 г.</t>
  </si>
  <si>
    <t>2017 г.</t>
  </si>
  <si>
    <t>2018 г.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</si>
  <si>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</si>
  <si>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</si>
  <si>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</si>
  <si>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</si>
  <si>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</si>
  <si>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</si>
  <si>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</si>
  <si>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</si>
  <si>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</si>
  <si>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</si>
  <si>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</si>
  <si>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</si>
  <si>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</si>
  <si>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</si>
  <si>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</si>
  <si>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Справочно:размер дотации из федерального бюджета,млн.руб.</t>
  </si>
  <si>
    <t>х</t>
  </si>
  <si>
    <t>Х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</si>
  <si>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</si>
  <si>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</si>
  <si>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</si>
  <si>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в том числе:</t>
  </si>
  <si>
    <t xml:space="preserve">№ </t>
  </si>
  <si>
    <t>Численность населения муниципального образования, чел.</t>
  </si>
  <si>
    <t>за счет иных источников (решений), включая корректировку местного бюджета  на соответствующий год, млн. рублей</t>
  </si>
  <si>
    <t>Норматив числа получателей услуг на 1 педагогического работника</t>
  </si>
  <si>
    <t>по субъекту Российской федерации, процентов</t>
  </si>
  <si>
    <t>Доля от средств от приносящей доход деятельности в фонде заработной платы по отдельной категории работников. Процентов</t>
  </si>
  <si>
    <t>Размер начислений на фонд оплаты труда</t>
  </si>
  <si>
    <t>Среднесписочная численность  педагогических работников образовательных учреждений общего образования</t>
  </si>
  <si>
    <t xml:space="preserve">Планируемое соотношение средней заработной платы педагогических  работников образовательных учреждений общего образования  и средней заработной  в субъекте Российской Федерации </t>
  </si>
  <si>
    <t>Средняя заработная плата   по субъекту ( прогноз) Российской Федерации, руб.</t>
  </si>
  <si>
    <t>Среднемесячная заработная плата педагогических работников  учреждений общего образования  , рублей</t>
  </si>
  <si>
    <t>Фонд оплаты труда с начислениями, формируемый за счет всех источников финансирования, млн. рублей</t>
  </si>
  <si>
    <t>Прирост фонда оплаты труда с начислениями к 2013 г., млн.руб. , в том числе</t>
  </si>
  <si>
    <t>Итого, объем средств, предусмотренный на повышение оплаты труда, млн. руб. (стр. 18+23+24)</t>
  </si>
  <si>
    <t>по муниципальному образованию</t>
  </si>
  <si>
    <t xml:space="preserve">ИНФОРМАЦИЯ
О ПАРАМЕТРАХ ЗАРАБОТНОЙ ПЛАТЫ РАБОТНИКОВ МУНИЦИПАЛЬНЫХ УЧРЕЖДЕНИЙ,
РАСПОЛОЖЕННЫХ НА ТЕРРИТОРИИ КАМЫШЛОВСКОГО ГОРОДСКОГО ОКРУГА , ПОВЫШЕНИЕ
ОПЛАТЫ ТРУДА КОТОРЫХ ПРЕДУСМОТРЕНО УКАЗАМИ ПРЕЗИДЕНТА
РОССИЙСКОЙ ФЕДЕРАЦИИ ОТ 07 МАЯ 2012 ГОДА N 597
"О МЕРОПРИЯТИЯХ ПО РЕАЛИЗАЦИИ ГОСУДАРСТВЕННОЙ
СОЦИАЛЬНОЙ ПОЛИТИКИ", ПО КАТЕГОРИИ ПЕДАГОГИЧЕСКИХ
РАБОТНИКОВ ОБРАЗОВАТЕЛЬНЫХ УЧРЕЖДЕНИЙ ОБЩЕГО ОБРАЗОВАНИЯ
</t>
  </si>
  <si>
    <t>Приложение 2 к Плану мероприятий ("дорожной карте") " Изменения в отрослях социальной сферы, направленные на повышение эффективности образования" в Камышловском городском округе на 2013-2018 годы</t>
  </si>
  <si>
    <t>5.1</t>
  </si>
  <si>
    <t>5.2</t>
  </si>
  <si>
    <t>5.3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</si>
</sst>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#,##0.000"/>
    <numFmt numFmtId="182" formatCode="0.0%"/>
    <numFmt numFmtId="183" formatCode="[$-FC19]d\ mmmm\ yyyy\ &quot;г.&quot;"/>
    <numFmt numFmtId="184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Liberation Serif"/>
      <family val="1"/>
    </font>
    <font>
      <sz val="18"/>
      <color indexed="8"/>
      <name val="Liberation Serif"/>
      <family val="1"/>
    </font>
    <font>
      <sz val="18"/>
      <name val="Liberation Serif"/>
      <family val="1"/>
    </font>
    <font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Liberation Serif"/>
      <family val="1"/>
    </font>
    <font>
      <sz val="14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77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7" fontId="12" fillId="0" borderId="13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76" fontId="12" fillId="33" borderId="14" xfId="0" applyNumberFormat="1" applyFont="1" applyFill="1" applyBorder="1" applyAlignment="1">
      <alignment horizontal="center" vertical="center" wrapText="1"/>
    </xf>
    <xf numFmtId="176" fontId="12" fillId="33" borderId="15" xfId="0" applyNumberFormat="1" applyFont="1" applyFill="1" applyBorder="1" applyAlignment="1">
      <alignment horizontal="center" vertical="center"/>
    </xf>
    <xf numFmtId="176" fontId="12" fillId="33" borderId="15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0"/>
  <sheetViews>
    <sheetView tabSelected="1" zoomScale="75" zoomScaleNormal="75" zoomScaleSheetLayoutView="70" workbookViewId="0" topLeftCell="A1">
      <selection activeCell="G17" sqref="G17"/>
    </sheetView>
  </sheetViews>
  <sheetFormatPr defaultColWidth="9.140625" defaultRowHeight="15"/>
  <cols>
    <col min="1" max="1" width="9.00390625" style="1" customWidth="1"/>
    <col min="2" max="2" width="71.0039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99.75" customHeight="1">
      <c r="A1" s="17"/>
      <c r="B1" s="18"/>
      <c r="C1" s="18"/>
      <c r="D1" s="19"/>
      <c r="E1" s="18"/>
      <c r="F1" s="18"/>
      <c r="G1" s="20"/>
      <c r="H1" s="56" t="s">
        <v>45</v>
      </c>
      <c r="I1" s="56"/>
      <c r="J1" s="56"/>
      <c r="K1" s="56"/>
    </row>
    <row r="2" spans="1:12" s="6" customFormat="1" ht="28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6"/>
    </row>
    <row r="3" spans="1:11" s="6" customFormat="1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6" customFormat="1" ht="231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45">
      <c r="A5" s="21" t="s">
        <v>29</v>
      </c>
      <c r="B5" s="22" t="s">
        <v>0</v>
      </c>
      <c r="C5" s="22" t="s">
        <v>12</v>
      </c>
      <c r="D5" s="22" t="s">
        <v>13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11</v>
      </c>
      <c r="K5" s="22" t="s">
        <v>27</v>
      </c>
    </row>
    <row r="6" spans="1:11" ht="45">
      <c r="A6" s="23">
        <v>1</v>
      </c>
      <c r="B6" s="24" t="s">
        <v>32</v>
      </c>
      <c r="C6" s="25">
        <f aca="true" t="shared" si="0" ref="C6:I6">C7/C8</f>
        <v>15</v>
      </c>
      <c r="D6" s="25">
        <f t="shared" si="0"/>
        <v>15.386934673366834</v>
      </c>
      <c r="E6" s="25">
        <f t="shared" si="0"/>
        <v>15.16504854368932</v>
      </c>
      <c r="F6" s="25">
        <f t="shared" si="0"/>
        <v>15.074411905904944</v>
      </c>
      <c r="G6" s="25">
        <f t="shared" si="0"/>
        <v>14.993000466635557</v>
      </c>
      <c r="H6" s="25">
        <f t="shared" si="0"/>
        <v>15.253456221198157</v>
      </c>
      <c r="I6" s="25">
        <f t="shared" si="0"/>
        <v>15.21935775667119</v>
      </c>
      <c r="J6" s="26" t="s">
        <v>24</v>
      </c>
      <c r="K6" s="26" t="s">
        <v>24</v>
      </c>
    </row>
    <row r="7" spans="1:11" ht="22.5">
      <c r="A7" s="23">
        <v>2</v>
      </c>
      <c r="B7" s="27" t="s">
        <v>14</v>
      </c>
      <c r="C7" s="28">
        <v>3015</v>
      </c>
      <c r="D7" s="28">
        <v>3062</v>
      </c>
      <c r="E7" s="28">
        <v>3124</v>
      </c>
      <c r="F7" s="29">
        <v>3140</v>
      </c>
      <c r="G7" s="29">
        <v>3213</v>
      </c>
      <c r="H7" s="29">
        <v>3310</v>
      </c>
      <c r="I7" s="29">
        <v>3365</v>
      </c>
      <c r="J7" s="26" t="s">
        <v>24</v>
      </c>
      <c r="K7" s="26" t="s">
        <v>24</v>
      </c>
    </row>
    <row r="8" spans="1:11" ht="83.25" customHeight="1">
      <c r="A8" s="23">
        <v>3</v>
      </c>
      <c r="B8" s="27" t="s">
        <v>36</v>
      </c>
      <c r="C8" s="28">
        <v>201</v>
      </c>
      <c r="D8" s="28">
        <v>199</v>
      </c>
      <c r="E8" s="28">
        <v>206</v>
      </c>
      <c r="F8" s="29">
        <v>208.3</v>
      </c>
      <c r="G8" s="30">
        <v>214.3</v>
      </c>
      <c r="H8" s="30">
        <v>217</v>
      </c>
      <c r="I8" s="29">
        <v>221.1</v>
      </c>
      <c r="J8" s="26" t="s">
        <v>24</v>
      </c>
      <c r="K8" s="26" t="s">
        <v>24</v>
      </c>
    </row>
    <row r="9" spans="1:11" ht="52.5" customHeight="1">
      <c r="A9" s="23">
        <v>4</v>
      </c>
      <c r="B9" s="27" t="s">
        <v>30</v>
      </c>
      <c r="C9" s="28">
        <v>26983</v>
      </c>
      <c r="D9" s="28">
        <v>26782</v>
      </c>
      <c r="E9" s="28">
        <v>26732</v>
      </c>
      <c r="F9" s="29">
        <v>26569</v>
      </c>
      <c r="G9" s="29">
        <v>26538</v>
      </c>
      <c r="H9" s="29">
        <v>26538</v>
      </c>
      <c r="I9" s="29">
        <v>26444</v>
      </c>
      <c r="J9" s="26" t="s">
        <v>24</v>
      </c>
      <c r="K9" s="26" t="s">
        <v>24</v>
      </c>
    </row>
    <row r="10" spans="1:11" ht="125.25" customHeight="1">
      <c r="A10" s="31">
        <f>A9+1</f>
        <v>5</v>
      </c>
      <c r="B10" s="27" t="s">
        <v>37</v>
      </c>
      <c r="C10" s="32"/>
      <c r="D10" s="32"/>
      <c r="E10" s="32"/>
      <c r="F10" s="33"/>
      <c r="G10" s="32"/>
      <c r="H10" s="32"/>
      <c r="I10" s="32"/>
      <c r="J10" s="32"/>
      <c r="K10" s="32"/>
    </row>
    <row r="11" spans="1:11" ht="112.5" customHeight="1" thickBot="1">
      <c r="A11" s="34" t="s">
        <v>46</v>
      </c>
      <c r="B11" s="27" t="s">
        <v>25</v>
      </c>
      <c r="C11" s="26" t="s">
        <v>23</v>
      </c>
      <c r="D11" s="35">
        <v>100</v>
      </c>
      <c r="E11" s="36">
        <v>100</v>
      </c>
      <c r="F11" s="37">
        <v>100</v>
      </c>
      <c r="G11" s="36">
        <v>100</v>
      </c>
      <c r="H11" s="36">
        <v>100</v>
      </c>
      <c r="I11" s="36">
        <v>100</v>
      </c>
      <c r="J11" s="26" t="s">
        <v>24</v>
      </c>
      <c r="K11" s="26" t="s">
        <v>24</v>
      </c>
    </row>
    <row r="12" spans="1:11" ht="78.75" customHeight="1" thickBot="1">
      <c r="A12" s="34" t="s">
        <v>47</v>
      </c>
      <c r="B12" s="27" t="s">
        <v>33</v>
      </c>
      <c r="C12" s="38">
        <v>103.7</v>
      </c>
      <c r="D12" s="39">
        <v>105.6</v>
      </c>
      <c r="E12" s="39">
        <v>104.7</v>
      </c>
      <c r="F12" s="40">
        <v>116.7</v>
      </c>
      <c r="G12" s="39">
        <v>113.2</v>
      </c>
      <c r="H12" s="39">
        <v>106.9</v>
      </c>
      <c r="I12" s="41">
        <v>101.8</v>
      </c>
      <c r="J12" s="42" t="s">
        <v>24</v>
      </c>
      <c r="K12" s="42" t="s">
        <v>24</v>
      </c>
    </row>
    <row r="13" spans="1:11" ht="78.75" customHeight="1">
      <c r="A13" s="34" t="s">
        <v>48</v>
      </c>
      <c r="B13" s="27" t="s">
        <v>43</v>
      </c>
      <c r="C13" s="26">
        <v>107</v>
      </c>
      <c r="D13" s="37">
        <f aca="true" t="shared" si="1" ref="D13:I13">D16/D14*100</f>
        <v>108.8114087602981</v>
      </c>
      <c r="E13" s="37">
        <f t="shared" si="1"/>
        <v>104.13495158687466</v>
      </c>
      <c r="F13" s="37">
        <f t="shared" si="1"/>
        <v>113.39305063931229</v>
      </c>
      <c r="G13" s="37">
        <f t="shared" si="1"/>
        <v>107.56759556614523</v>
      </c>
      <c r="H13" s="37">
        <f t="shared" si="1"/>
        <v>102.90603588907015</v>
      </c>
      <c r="I13" s="37">
        <f t="shared" si="1"/>
        <v>101.26992511574433</v>
      </c>
      <c r="J13" s="26" t="s">
        <v>23</v>
      </c>
      <c r="K13" s="26" t="s">
        <v>23</v>
      </c>
    </row>
    <row r="14" spans="1:11" ht="45">
      <c r="A14" s="31">
        <v>6</v>
      </c>
      <c r="B14" s="27" t="s">
        <v>38</v>
      </c>
      <c r="C14" s="43">
        <v>25138.8</v>
      </c>
      <c r="D14" s="43">
        <v>27978.5</v>
      </c>
      <c r="E14" s="43">
        <v>29744</v>
      </c>
      <c r="F14" s="43">
        <v>27686</v>
      </c>
      <c r="G14" s="43">
        <v>28959</v>
      </c>
      <c r="H14" s="43">
        <v>30650</v>
      </c>
      <c r="I14" s="43">
        <v>32183</v>
      </c>
      <c r="J14" s="26" t="s">
        <v>24</v>
      </c>
      <c r="K14" s="26" t="s">
        <v>24</v>
      </c>
    </row>
    <row r="15" spans="1:11" ht="22.5">
      <c r="A15" s="31">
        <v>7</v>
      </c>
      <c r="B15" s="27" t="s">
        <v>1</v>
      </c>
      <c r="C15" s="26" t="s">
        <v>24</v>
      </c>
      <c r="D15" s="35">
        <f aca="true" t="shared" si="2" ref="D15:I15">D14/C14*100</f>
        <v>111.29608414085</v>
      </c>
      <c r="E15" s="35">
        <f t="shared" si="2"/>
        <v>106.3102024769019</v>
      </c>
      <c r="F15" s="35">
        <f t="shared" si="2"/>
        <v>93.08095750403442</v>
      </c>
      <c r="G15" s="35">
        <f t="shared" si="2"/>
        <v>104.59799176479088</v>
      </c>
      <c r="H15" s="35">
        <f t="shared" si="2"/>
        <v>105.83929003073311</v>
      </c>
      <c r="I15" s="35">
        <f t="shared" si="2"/>
        <v>105.0016313213703</v>
      </c>
      <c r="J15" s="26" t="s">
        <v>24</v>
      </c>
      <c r="K15" s="26" t="s">
        <v>24</v>
      </c>
    </row>
    <row r="16" spans="1:11" ht="67.5">
      <c r="A16" s="31">
        <f aca="true" t="shared" si="3" ref="A16:A37">A15+1</f>
        <v>8</v>
      </c>
      <c r="B16" s="27" t="s">
        <v>39</v>
      </c>
      <c r="C16" s="44">
        <v>28918</v>
      </c>
      <c r="D16" s="44">
        <v>30443.8</v>
      </c>
      <c r="E16" s="44">
        <v>30973.9</v>
      </c>
      <c r="F16" s="44">
        <v>31394</v>
      </c>
      <c r="G16" s="44">
        <v>31150.5</v>
      </c>
      <c r="H16" s="44">
        <v>31540.7</v>
      </c>
      <c r="I16" s="44">
        <v>32591.7</v>
      </c>
      <c r="J16" s="26" t="s">
        <v>24</v>
      </c>
      <c r="K16" s="26" t="s">
        <v>24</v>
      </c>
    </row>
    <row r="17" spans="1:11" ht="21" customHeight="1">
      <c r="A17" s="23">
        <f t="shared" si="3"/>
        <v>9</v>
      </c>
      <c r="B17" s="27" t="s">
        <v>1</v>
      </c>
      <c r="C17" s="26" t="s">
        <v>24</v>
      </c>
      <c r="D17" s="35">
        <f aca="true" t="shared" si="4" ref="D17:I17">D16/C16*100</f>
        <v>105.27629849920463</v>
      </c>
      <c r="E17" s="35">
        <f t="shared" si="4"/>
        <v>101.74124123795323</v>
      </c>
      <c r="F17" s="35">
        <f t="shared" si="4"/>
        <v>101.35630321012205</v>
      </c>
      <c r="G17" s="35">
        <f t="shared" si="4"/>
        <v>99.22437408421992</v>
      </c>
      <c r="H17" s="35">
        <f t="shared" si="4"/>
        <v>101.25262836872602</v>
      </c>
      <c r="I17" s="35">
        <f t="shared" si="4"/>
        <v>103.3322025192846</v>
      </c>
      <c r="J17" s="26" t="s">
        <v>24</v>
      </c>
      <c r="K17" s="26" t="s">
        <v>24</v>
      </c>
    </row>
    <row r="18" spans="1:11" ht="81" customHeight="1">
      <c r="A18" s="23">
        <f t="shared" si="3"/>
        <v>10</v>
      </c>
      <c r="B18" s="27" t="s">
        <v>34</v>
      </c>
      <c r="C18" s="26" t="s">
        <v>24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26" t="s">
        <v>24</v>
      </c>
      <c r="K18" s="26" t="s">
        <v>24</v>
      </c>
    </row>
    <row r="19" spans="1:11" ht="24.75" customHeight="1">
      <c r="A19" s="23">
        <f t="shared" si="3"/>
        <v>11</v>
      </c>
      <c r="B19" s="27" t="s">
        <v>35</v>
      </c>
      <c r="C19" s="45">
        <v>30.2</v>
      </c>
      <c r="D19" s="45">
        <v>30.2</v>
      </c>
      <c r="E19" s="45">
        <v>30.2</v>
      </c>
      <c r="F19" s="45">
        <v>30.2</v>
      </c>
      <c r="G19" s="45">
        <v>30.2</v>
      </c>
      <c r="H19" s="45">
        <v>30.2</v>
      </c>
      <c r="I19" s="45">
        <v>30.2</v>
      </c>
      <c r="J19" s="45" t="s">
        <v>23</v>
      </c>
      <c r="K19" s="45" t="s">
        <v>23</v>
      </c>
    </row>
    <row r="20" spans="1:11" ht="68.25" customHeight="1">
      <c r="A20" s="23">
        <f t="shared" si="3"/>
        <v>12</v>
      </c>
      <c r="B20" s="27" t="s">
        <v>40</v>
      </c>
      <c r="C20" s="46">
        <f>C8*C16*1.302*12/1000000</f>
        <v>90.814781232</v>
      </c>
      <c r="D20" s="46">
        <f aca="true" t="shared" si="5" ref="D20:I20">D8*D16*1.302*12/1000000</f>
        <v>94.65513230879999</v>
      </c>
      <c r="E20" s="46">
        <f>E8*E16*1.302*12/1000000</f>
        <v>99.69086000160002</v>
      </c>
      <c r="F20" s="46">
        <f t="shared" si="5"/>
        <v>102.17112000480002</v>
      </c>
      <c r="G20" s="46">
        <f t="shared" si="5"/>
        <v>104.29882679160002</v>
      </c>
      <c r="H20" s="46">
        <f t="shared" si="5"/>
        <v>106.9358416056</v>
      </c>
      <c r="I20" s="46">
        <f t="shared" si="5"/>
        <v>112.58693256887999</v>
      </c>
      <c r="J20" s="46">
        <f>SUM(E20:G20)</f>
        <v>306.16080679800007</v>
      </c>
      <c r="K20" s="46">
        <f>SUM(E20:I20)</f>
        <v>525.6835809724801</v>
      </c>
    </row>
    <row r="21" spans="1:11" ht="48.75" customHeight="1">
      <c r="A21" s="23">
        <f t="shared" si="3"/>
        <v>13</v>
      </c>
      <c r="B21" s="27" t="s">
        <v>41</v>
      </c>
      <c r="C21" s="26" t="s">
        <v>24</v>
      </c>
      <c r="D21" s="47">
        <f>SUM(D20-C20)</f>
        <v>3.8403510767999904</v>
      </c>
      <c r="E21" s="47">
        <f>SUM(E20-D20)</f>
        <v>5.035727692800023</v>
      </c>
      <c r="F21" s="47">
        <f>F20-D20</f>
        <v>7.515987696000025</v>
      </c>
      <c r="G21" s="47">
        <f>G20-D20</f>
        <v>9.64369448280003</v>
      </c>
      <c r="H21" s="47">
        <f>H20-D20</f>
        <v>12.280709296800012</v>
      </c>
      <c r="I21" s="47">
        <f>I20-D20</f>
        <v>17.931800260079996</v>
      </c>
      <c r="J21" s="46">
        <f>SUM(E21:G21)</f>
        <v>22.195409871600077</v>
      </c>
      <c r="K21" s="46">
        <f>SUM(E21:I21)</f>
        <v>52.407919428480085</v>
      </c>
    </row>
    <row r="22" spans="1:11" s="7" customFormat="1" ht="38.25" customHeight="1">
      <c r="A22" s="48">
        <v>14</v>
      </c>
      <c r="B22" s="27" t="s">
        <v>28</v>
      </c>
      <c r="C22" s="49"/>
      <c r="D22" s="50"/>
      <c r="E22" s="51"/>
      <c r="F22" s="51"/>
      <c r="G22" s="51"/>
      <c r="H22" s="51"/>
      <c r="I22" s="51"/>
      <c r="J22" s="46"/>
      <c r="K22" s="46"/>
    </row>
    <row r="23" spans="1:11" ht="67.5">
      <c r="A23" s="23">
        <f t="shared" si="3"/>
        <v>15</v>
      </c>
      <c r="B23" s="27" t="s">
        <v>21</v>
      </c>
      <c r="C23" s="26" t="s">
        <v>24</v>
      </c>
      <c r="D23" s="47">
        <f aca="true" t="shared" si="6" ref="D23:I23">D21-D28</f>
        <v>3.8403510767999904</v>
      </c>
      <c r="E23" s="52">
        <f t="shared" si="6"/>
        <v>4.635727692800023</v>
      </c>
      <c r="F23" s="52">
        <f t="shared" si="6"/>
        <v>6.917987696000025</v>
      </c>
      <c r="G23" s="52">
        <f t="shared" si="6"/>
        <v>9.02769448280003</v>
      </c>
      <c r="H23" s="52">
        <f t="shared" si="6"/>
        <v>11.655709296800012</v>
      </c>
      <c r="I23" s="52">
        <f t="shared" si="6"/>
        <v>17.665800260079997</v>
      </c>
      <c r="J23" s="46">
        <f>E23+F23+G23</f>
        <v>20.581409871600076</v>
      </c>
      <c r="K23" s="46">
        <f>E23+F23+G23+H23+I23</f>
        <v>49.90291942848008</v>
      </c>
    </row>
    <row r="24" spans="1:11" s="5" customFormat="1" ht="68.25" customHeight="1">
      <c r="A24" s="48">
        <v>16</v>
      </c>
      <c r="B24" s="24" t="s">
        <v>7</v>
      </c>
      <c r="C24" s="26" t="s">
        <v>24</v>
      </c>
      <c r="D24" s="53">
        <f>SUM(D25:D27)</f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47">
        <f>E24+F24+G24</f>
        <v>0</v>
      </c>
      <c r="K24" s="46">
        <f>E24+F24+G24+H24+I24</f>
        <v>0</v>
      </c>
    </row>
    <row r="25" spans="1:11" s="5" customFormat="1" ht="31.5" customHeight="1">
      <c r="A25" s="23">
        <v>17</v>
      </c>
      <c r="B25" s="24" t="s">
        <v>8</v>
      </c>
      <c r="C25" s="26" t="s">
        <v>24</v>
      </c>
      <c r="D25" s="53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6">
        <f>E25+F25+G25</f>
        <v>0</v>
      </c>
      <c r="K25" s="46">
        <f>E25+F25+G25+H25+I25</f>
        <v>0</v>
      </c>
    </row>
    <row r="26" spans="1:11" s="5" customFormat="1" ht="64.5" customHeight="1">
      <c r="A26" s="48">
        <v>18</v>
      </c>
      <c r="B26" s="24" t="s">
        <v>9</v>
      </c>
      <c r="C26" s="26" t="s">
        <v>24</v>
      </c>
      <c r="D26" s="53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46">
        <f>E26+F26+G26</f>
        <v>0</v>
      </c>
      <c r="K26" s="46">
        <f>E26+F26+G26+H26+I26</f>
        <v>0</v>
      </c>
    </row>
    <row r="27" spans="1:11" s="5" customFormat="1" ht="45.75" customHeight="1">
      <c r="A27" s="23">
        <f t="shared" si="3"/>
        <v>19</v>
      </c>
      <c r="B27" s="24" t="s">
        <v>10</v>
      </c>
      <c r="C27" s="26" t="s">
        <v>24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30">
        <f>ROUND(E27+F27+G27,1)</f>
        <v>0</v>
      </c>
      <c r="K27" s="30">
        <f>SUM(E27:I27)</f>
        <v>0</v>
      </c>
    </row>
    <row r="28" spans="1:11" ht="23.25" customHeight="1">
      <c r="A28" s="48">
        <v>20</v>
      </c>
      <c r="B28" s="27" t="s">
        <v>20</v>
      </c>
      <c r="C28" s="26" t="s">
        <v>24</v>
      </c>
      <c r="D28" s="47">
        <v>0</v>
      </c>
      <c r="E28" s="47">
        <v>0.4</v>
      </c>
      <c r="F28" s="47">
        <v>0.598</v>
      </c>
      <c r="G28" s="47">
        <v>0.616</v>
      </c>
      <c r="H28" s="47">
        <v>0.625</v>
      </c>
      <c r="I28" s="47">
        <v>0.266</v>
      </c>
      <c r="J28" s="47">
        <f>ROUND(E28+F28+G28,1)</f>
        <v>1.6</v>
      </c>
      <c r="K28" s="47">
        <f>SUM(E28:I28)</f>
        <v>2.505</v>
      </c>
    </row>
    <row r="29" spans="1:11" ht="67.5">
      <c r="A29" s="23">
        <f t="shared" si="3"/>
        <v>21</v>
      </c>
      <c r="B29" s="24" t="s">
        <v>31</v>
      </c>
      <c r="C29" s="26" t="s">
        <v>24</v>
      </c>
      <c r="D29" s="53"/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47">
        <f>ROUND(E29+F29+G29,1)</f>
        <v>0</v>
      </c>
      <c r="K29" s="47">
        <f>SUM(E29:I29)</f>
        <v>0</v>
      </c>
    </row>
    <row r="30" spans="1:11" ht="67.5">
      <c r="A30" s="48">
        <v>22</v>
      </c>
      <c r="B30" s="24" t="s">
        <v>42</v>
      </c>
      <c r="C30" s="26" t="s">
        <v>24</v>
      </c>
      <c r="D30" s="52">
        <f>D23+D29</f>
        <v>3.8403510767999904</v>
      </c>
      <c r="E30" s="52">
        <f>E23+E28</f>
        <v>5.035727692800023</v>
      </c>
      <c r="F30" s="52">
        <f>F23+F28</f>
        <v>7.515987696000025</v>
      </c>
      <c r="G30" s="52">
        <f>G23+G28</f>
        <v>9.64369448280003</v>
      </c>
      <c r="H30" s="52">
        <f>H23+H28</f>
        <v>12.280709296800012</v>
      </c>
      <c r="I30" s="52">
        <f>I23+I28</f>
        <v>17.931800260079996</v>
      </c>
      <c r="J30" s="47">
        <f>E30+F30+G30</f>
        <v>22.195409871600077</v>
      </c>
      <c r="K30" s="47">
        <f>SUM(E30:I30)</f>
        <v>52.407919428480085</v>
      </c>
    </row>
    <row r="31" spans="1:11" ht="88.5" customHeight="1">
      <c r="A31" s="23">
        <f t="shared" si="3"/>
        <v>23</v>
      </c>
      <c r="B31" s="24" t="s">
        <v>26</v>
      </c>
      <c r="C31" s="26" t="s">
        <v>24</v>
      </c>
      <c r="D31" s="55">
        <f aca="true" t="shared" si="7" ref="D31:I31">D24/D30*100</f>
        <v>0</v>
      </c>
      <c r="E31" s="55">
        <f>E24/E30*100</f>
        <v>0</v>
      </c>
      <c r="F31" s="55">
        <f>F24/F30*100</f>
        <v>0</v>
      </c>
      <c r="G31" s="55">
        <f t="shared" si="7"/>
        <v>0</v>
      </c>
      <c r="H31" s="55">
        <f t="shared" si="7"/>
        <v>0</v>
      </c>
      <c r="I31" s="55">
        <f t="shared" si="7"/>
        <v>0</v>
      </c>
      <c r="J31" s="55">
        <v>0</v>
      </c>
      <c r="K31" s="55">
        <f>SUM(E31:I31)/5*100%</f>
        <v>0</v>
      </c>
    </row>
    <row r="32" spans="1:11" ht="32.25" customHeight="1" hidden="1">
      <c r="A32" s="8">
        <f t="shared" si="3"/>
        <v>24</v>
      </c>
      <c r="B32" s="10" t="s">
        <v>22</v>
      </c>
      <c r="C32" s="9" t="s">
        <v>23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s="3" customFormat="1" ht="25.5" customHeight="1" hidden="1">
      <c r="A33" s="8">
        <f t="shared" si="3"/>
        <v>25</v>
      </c>
      <c r="B33" s="57" t="s">
        <v>17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s="3" customFormat="1" ht="24" customHeight="1" hidden="1">
      <c r="A34" s="8">
        <f t="shared" si="3"/>
        <v>26</v>
      </c>
      <c r="B34" s="57" t="s">
        <v>18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s="3" customFormat="1" ht="18.75" customHeight="1" hidden="1">
      <c r="A35" s="8">
        <f t="shared" si="3"/>
        <v>27</v>
      </c>
      <c r="B35" s="57" t="s">
        <v>19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1:11" s="3" customFormat="1" ht="19.5" customHeight="1" hidden="1">
      <c r="A36" s="8">
        <f t="shared" si="3"/>
        <v>28</v>
      </c>
      <c r="B36" s="57" t="s">
        <v>15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s="3" customFormat="1" ht="20.25" customHeight="1" hidden="1">
      <c r="A37" s="8">
        <f t="shared" si="3"/>
        <v>29</v>
      </c>
      <c r="B37" s="57" t="s">
        <v>16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8.75">
      <c r="A38" s="12"/>
      <c r="B38" s="13"/>
      <c r="C38" s="13"/>
      <c r="D38" s="14"/>
      <c r="E38" s="13"/>
      <c r="F38" s="13"/>
      <c r="G38" s="13"/>
      <c r="H38" s="13"/>
      <c r="I38" s="13"/>
      <c r="J38" s="13"/>
      <c r="K38" s="13"/>
    </row>
    <row r="39" ht="24.75" customHeight="1">
      <c r="B39" s="4"/>
    </row>
    <row r="40" ht="18.75" customHeight="1">
      <c r="B40" s="15"/>
    </row>
  </sheetData>
  <sheetProtection/>
  <mergeCells count="7">
    <mergeCell ref="H1:K1"/>
    <mergeCell ref="B36:K36"/>
    <mergeCell ref="A2:K4"/>
    <mergeCell ref="B37:K37"/>
    <mergeCell ref="B33:K33"/>
    <mergeCell ref="B34:K34"/>
    <mergeCell ref="B35:K35"/>
  </mergeCells>
  <printOptions/>
  <pageMargins left="0.5905511811023623" right="0" top="0.35433070866141736" bottom="0" header="0.31496062992125984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Пользователь</cp:lastModifiedBy>
  <cp:lastPrinted>2019-01-11T04:29:12Z</cp:lastPrinted>
  <dcterms:created xsi:type="dcterms:W3CDTF">2014-03-14T11:43:12Z</dcterms:created>
  <dcterms:modified xsi:type="dcterms:W3CDTF">2019-01-29T09:32:40Z</dcterms:modified>
  <cp:category/>
  <cp:version/>
  <cp:contentType/>
  <cp:contentStatus/>
</cp:coreProperties>
</file>