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МО (расчет с формулами)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<sst xmlns="http://schemas.openxmlformats.org/spreadsheetml/2006/main" count="90" uniqueCount="48">
  <si>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Наименование показателей</t>
  </si>
  <si>
    <t>Темп роста к предыдущему году, %</t>
  </si>
  <si>
    <t>2014 г.</t>
  </si>
  <si>
    <t>2015 г.</t>
  </si>
  <si>
    <t>2016 г.</t>
  </si>
  <si>
    <t>2017 г.</t>
  </si>
  <si>
    <t>2018 г.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</si>
  <si>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</si>
  <si>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</si>
  <si>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</si>
  <si>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</si>
  <si>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</si>
  <si>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</si>
  <si>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</si>
  <si>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</si>
  <si>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</si>
  <si>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</si>
  <si>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</si>
  <si>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</si>
  <si>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</si>
  <si>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</si>
  <si>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</si>
  <si>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Справочно:размер дотации из федерального бюджета,млн.руб.</t>
  </si>
  <si>
    <t>х</t>
  </si>
  <si>
    <t>Х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</si>
  <si>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</si>
  <si>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</si>
  <si>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</si>
  <si>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в том числе:</t>
  </si>
  <si>
    <t xml:space="preserve">№ </t>
  </si>
  <si>
    <t>Численность населения муниципального образования, чел.</t>
  </si>
  <si>
    <t>за счет иных источников (решений), включая корректировку местного бюджета  на соответствующий год, млн. рублей</t>
  </si>
  <si>
    <t>Норматив числа получателей услуг на 1 педагогического работника</t>
  </si>
  <si>
    <t>Среднесписочная численность  педагогических работников дошкольных образовательных учреждений</t>
  </si>
  <si>
    <t xml:space="preserve">Планируемое соотношение средней заработной платы педагогических  работников дошкольных образовательных учреждений и средней заработной  в сфере  общего образовании  в субъекте Российской Федерации </t>
  </si>
  <si>
    <t>по субъекту Российской федерации, процентов</t>
  </si>
  <si>
    <t>Среднемесячная заработная плата педагогических работников дошкольных образовательных учреждений  , рублей</t>
  </si>
  <si>
    <t>Доля от средств от приносящей доход деятельности в фонде заработной платы по отдельной категории работников. Процентов</t>
  </si>
  <si>
    <t>Размер начислений на фонд оплаты труда</t>
  </si>
  <si>
    <t>Фонд оплаты труда с начислениями, формируемый за счет всех источников финансирования, млн. рублей</t>
  </si>
  <si>
    <t>Итого, объем средств, предусмотренный на повышение оплаты труда, млн. руб. (стр. 18+23+24)</t>
  </si>
  <si>
    <t>Прирост фонда оплаты труда с начислениями к 2013 г., млн.руб. , в том числе</t>
  </si>
  <si>
    <t xml:space="preserve">ИНФОРМАЦИЯ
О ПАРАМЕТРАХ ЗАРАБОТНОЙ ПЛАТЫ РАБОТНИКОВ МУНИЦИПАЛЬНЫХ  ДОШКОЛЬНЫХ УЧРЕЖДЕНИЙ 
РАСПОЛОЖЕННЫХ НА ТЕРРИТОРИИ КАМЫШЛОВСКОГО ГОРОДСКОГО ОКРУГА , ПОВЫШЕНИЕ
ОПЛАТЫ ТРУДА КОТОРЫХ ПРЕДУСМОТРЕНО УКАЗАМИ ПРЕЗИДЕНТА
РОССИЙСКОЙ ФЕДЕРАЦИИ ОТ 07 МАЯ 2012 ГОДА N 597
"О МЕРОПРИЯТИЯХ ПО РЕАЛИЗАЦИИ ГОСУДАРСТВЕННОЙ
СОЦИАЛЬНОЙ ПОЛИТИКИ".
</t>
  </si>
  <si>
    <t>Приложение 1 к Плану мероприятий ("дорожной карте") " Изменения в отрослях социальной сферы, направленные на повышение эффективности образования" в Камышловском городском округе на 2013-2018 годы</t>
  </si>
  <si>
    <t>Планируемое соотношение средней заработной платы педагогических  работников дошкольных образовательных учреждений и средней заработной  в сфере  общего образовании  вКамышловском городском округе</t>
  </si>
  <si>
    <t>Средняя заработная плата  в сфере общего образования в  Камышловском городском округе, руб.</t>
  </si>
  <si>
    <t>5.1</t>
  </si>
  <si>
    <t>5.2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</si>
</sst>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#,##0.000"/>
    <numFmt numFmtId="182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name val="Liberation Serif"/>
      <family val="1"/>
    </font>
    <font>
      <sz val="18"/>
      <name val="Liberation Serif"/>
      <family val="1"/>
    </font>
    <font>
      <b/>
      <sz val="1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Alignment="1">
      <alignment horizontal="center" vertical="top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82" fontId="10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3" fontId="10" fillId="32" borderId="10" xfId="0" applyNumberFormat="1" applyFont="1" applyFill="1" applyBorder="1" applyAlignment="1">
      <alignment horizontal="center" vertical="center" wrapText="1"/>
    </xf>
    <xf numFmtId="177" fontId="10" fillId="32" borderId="10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176" fontId="10" fillId="32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7" fontId="10" fillId="0" borderId="13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10" fontId="10" fillId="32" borderId="10" xfId="0" applyNumberFormat="1" applyFont="1" applyFill="1" applyBorder="1" applyAlignment="1">
      <alignment horizontal="center" vertical="center" wrapText="1"/>
    </xf>
    <xf numFmtId="10" fontId="11" fillId="32" borderId="10" xfId="0" applyNumberFormat="1" applyFont="1" applyFill="1" applyBorder="1" applyAlignment="1">
      <alignment horizontal="center" vertical="center" wrapText="1"/>
    </xf>
    <xf numFmtId="181" fontId="10" fillId="32" borderId="1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176" fontId="10" fillId="32" borderId="14" xfId="0" applyNumberFormat="1" applyFont="1" applyFill="1" applyBorder="1" applyAlignment="1">
      <alignment horizontal="center" vertical="center" wrapText="1"/>
    </xf>
    <xf numFmtId="176" fontId="10" fillId="32" borderId="15" xfId="0" applyNumberFormat="1" applyFont="1" applyFill="1" applyBorder="1" applyAlignment="1">
      <alignment horizontal="center" vertical="center"/>
    </xf>
    <xf numFmtId="176" fontId="10" fillId="32" borderId="15" xfId="0" applyNumberFormat="1" applyFont="1" applyFill="1" applyBorder="1" applyAlignment="1">
      <alignment horizontal="center" vertical="center" wrapText="1"/>
    </xf>
    <xf numFmtId="177" fontId="10" fillId="32" borderId="15" xfId="0" applyNumberFormat="1" applyFont="1" applyFill="1" applyBorder="1" applyAlignment="1">
      <alignment horizontal="center" vertical="center"/>
    </xf>
    <xf numFmtId="177" fontId="10" fillId="32" borderId="16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0"/>
  <sheetViews>
    <sheetView tabSelected="1" zoomScale="65" zoomScaleNormal="65" zoomScaleSheetLayoutView="70" workbookViewId="0" topLeftCell="A13">
      <selection activeCell="G15" sqref="G15"/>
    </sheetView>
  </sheetViews>
  <sheetFormatPr defaultColWidth="9.140625" defaultRowHeight="15"/>
  <cols>
    <col min="1" max="1" width="9.00390625" style="1" customWidth="1"/>
    <col min="2" max="2" width="69.8515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99.75" customHeight="1">
      <c r="A1" s="14"/>
      <c r="B1" s="15"/>
      <c r="C1" s="15"/>
      <c r="D1" s="16"/>
      <c r="E1" s="15"/>
      <c r="F1" s="15"/>
      <c r="G1" s="17"/>
      <c r="H1" s="55" t="s">
        <v>43</v>
      </c>
      <c r="I1" s="55"/>
      <c r="J1" s="55"/>
      <c r="K1" s="55"/>
    </row>
    <row r="2" spans="1:12" s="6" customFormat="1" ht="28.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3"/>
    </row>
    <row r="3" spans="1:11" s="6" customFormat="1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6" customFormat="1" ht="117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45">
      <c r="A5" s="21" t="s">
        <v>29</v>
      </c>
      <c r="B5" s="22" t="s">
        <v>0</v>
      </c>
      <c r="C5" s="22" t="s">
        <v>12</v>
      </c>
      <c r="D5" s="22" t="s">
        <v>13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11</v>
      </c>
      <c r="K5" s="22" t="s">
        <v>27</v>
      </c>
    </row>
    <row r="6" spans="1:11" ht="45.75" thickBot="1">
      <c r="A6" s="23">
        <v>1</v>
      </c>
      <c r="B6" s="24" t="s">
        <v>32</v>
      </c>
      <c r="C6" s="25">
        <f aca="true" t="shared" si="0" ref="C6:H6">C7/C8</f>
        <v>9.026845637583893</v>
      </c>
      <c r="D6" s="25">
        <f t="shared" si="0"/>
        <v>8.907284768211921</v>
      </c>
      <c r="E6" s="25">
        <f t="shared" si="0"/>
        <v>8.512658227848101</v>
      </c>
      <c r="F6" s="25">
        <f t="shared" si="0"/>
        <v>8.844919786096257</v>
      </c>
      <c r="G6" s="25">
        <f t="shared" si="0"/>
        <v>8.777660695468914</v>
      </c>
      <c r="H6" s="25">
        <f t="shared" si="0"/>
        <v>8.537688442211055</v>
      </c>
      <c r="I6" s="25">
        <f>I7/I8</f>
        <v>8.315377081292851</v>
      </c>
      <c r="J6" s="26" t="s">
        <v>24</v>
      </c>
      <c r="K6" s="26" t="s">
        <v>24</v>
      </c>
    </row>
    <row r="7" spans="1:11" ht="23.25" thickBot="1">
      <c r="A7" s="23">
        <v>2</v>
      </c>
      <c r="B7" s="27" t="s">
        <v>14</v>
      </c>
      <c r="C7" s="28">
        <v>1345</v>
      </c>
      <c r="D7" s="29">
        <v>1345</v>
      </c>
      <c r="E7" s="29">
        <v>1345</v>
      </c>
      <c r="F7" s="29">
        <v>1654</v>
      </c>
      <c r="G7" s="29">
        <v>1666</v>
      </c>
      <c r="H7" s="29">
        <v>1699</v>
      </c>
      <c r="I7" s="29">
        <v>1698</v>
      </c>
      <c r="J7" s="26" t="s">
        <v>24</v>
      </c>
      <c r="K7" s="26" t="s">
        <v>24</v>
      </c>
    </row>
    <row r="8" spans="1:11" ht="92.25" customHeight="1">
      <c r="A8" s="23">
        <v>3</v>
      </c>
      <c r="B8" s="27" t="s">
        <v>33</v>
      </c>
      <c r="C8" s="30">
        <v>149</v>
      </c>
      <c r="D8" s="30">
        <v>151</v>
      </c>
      <c r="E8" s="30">
        <v>158</v>
      </c>
      <c r="F8" s="31">
        <v>187</v>
      </c>
      <c r="G8" s="31">
        <v>189.8</v>
      </c>
      <c r="H8" s="31">
        <v>199</v>
      </c>
      <c r="I8" s="31">
        <v>204.2</v>
      </c>
      <c r="J8" s="26" t="s">
        <v>24</v>
      </c>
      <c r="K8" s="26" t="s">
        <v>24</v>
      </c>
    </row>
    <row r="9" spans="1:11" ht="50.25" customHeight="1">
      <c r="A9" s="23">
        <v>4</v>
      </c>
      <c r="B9" s="27" t="s">
        <v>30</v>
      </c>
      <c r="C9" s="30">
        <v>26983</v>
      </c>
      <c r="D9" s="30">
        <v>26782</v>
      </c>
      <c r="E9" s="30">
        <v>26732</v>
      </c>
      <c r="F9" s="30">
        <v>26569</v>
      </c>
      <c r="G9" s="30">
        <v>26538</v>
      </c>
      <c r="H9" s="30">
        <v>26538</v>
      </c>
      <c r="I9" s="30">
        <v>26444</v>
      </c>
      <c r="J9" s="26" t="s">
        <v>24</v>
      </c>
      <c r="K9" s="26" t="s">
        <v>24</v>
      </c>
    </row>
    <row r="10" spans="1:11" ht="135.75" customHeight="1">
      <c r="A10" s="23">
        <f>A9+1</f>
        <v>5</v>
      </c>
      <c r="B10" s="27" t="s">
        <v>34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01.25" customHeight="1" thickBot="1">
      <c r="A11" s="33" t="s">
        <v>46</v>
      </c>
      <c r="B11" s="27" t="s">
        <v>25</v>
      </c>
      <c r="C11" s="26" t="s">
        <v>24</v>
      </c>
      <c r="D11" s="34">
        <v>100</v>
      </c>
      <c r="E11" s="35">
        <v>100</v>
      </c>
      <c r="F11" s="35">
        <v>100</v>
      </c>
      <c r="G11" s="35">
        <v>100</v>
      </c>
      <c r="H11" s="35">
        <v>100</v>
      </c>
      <c r="I11" s="35">
        <v>100</v>
      </c>
      <c r="J11" s="26" t="s">
        <v>24</v>
      </c>
      <c r="K11" s="26" t="s">
        <v>24</v>
      </c>
    </row>
    <row r="12" spans="1:11" ht="43.5" customHeight="1" thickBot="1">
      <c r="A12" s="33" t="s">
        <v>47</v>
      </c>
      <c r="B12" s="27" t="s">
        <v>35</v>
      </c>
      <c r="C12" s="36">
        <v>70.5</v>
      </c>
      <c r="D12" s="37">
        <v>90.6</v>
      </c>
      <c r="E12" s="37">
        <v>98.3</v>
      </c>
      <c r="F12" s="37">
        <v>101.2</v>
      </c>
      <c r="G12" s="37">
        <v>100.7</v>
      </c>
      <c r="H12" s="37">
        <v>100.7</v>
      </c>
      <c r="I12" s="37">
        <v>100</v>
      </c>
      <c r="J12" s="26" t="s">
        <v>24</v>
      </c>
      <c r="K12" s="26" t="s">
        <v>24</v>
      </c>
    </row>
    <row r="13" spans="1:11" ht="156.75" customHeight="1">
      <c r="A13" s="23">
        <v>6</v>
      </c>
      <c r="B13" s="27" t="s">
        <v>44</v>
      </c>
      <c r="C13" s="35">
        <f aca="true" t="shared" si="1" ref="C13:I13">C16/C14*100</f>
        <v>66.6724625081504</v>
      </c>
      <c r="D13" s="35">
        <f t="shared" si="1"/>
        <v>88.11737062295835</v>
      </c>
      <c r="E13" s="35">
        <f t="shared" si="1"/>
        <v>100.5866267707968</v>
      </c>
      <c r="F13" s="35">
        <f t="shared" si="1"/>
        <v>100.36934982705048</v>
      </c>
      <c r="G13" s="35">
        <f t="shared" si="1"/>
        <v>103.88510765321786</v>
      </c>
      <c r="H13" s="35">
        <f t="shared" si="1"/>
        <v>103.39190426125818</v>
      </c>
      <c r="I13" s="35">
        <f t="shared" si="1"/>
        <v>103.25236326190372</v>
      </c>
      <c r="J13" s="26" t="s">
        <v>23</v>
      </c>
      <c r="K13" s="26" t="s">
        <v>23</v>
      </c>
    </row>
    <row r="14" spans="1:11" ht="67.5">
      <c r="A14" s="23">
        <v>7</v>
      </c>
      <c r="B14" s="27" t="s">
        <v>45</v>
      </c>
      <c r="C14" s="38">
        <v>23005</v>
      </c>
      <c r="D14" s="38">
        <v>26173.5</v>
      </c>
      <c r="E14" s="38">
        <v>27939.4</v>
      </c>
      <c r="F14" s="38">
        <v>28996.9</v>
      </c>
      <c r="G14" s="38">
        <v>28274.12</v>
      </c>
      <c r="H14" s="38">
        <v>28230.16</v>
      </c>
      <c r="I14" s="38">
        <v>29055.18</v>
      </c>
      <c r="J14" s="26" t="s">
        <v>24</v>
      </c>
      <c r="K14" s="26" t="s">
        <v>24</v>
      </c>
    </row>
    <row r="15" spans="1:11" ht="22.5">
      <c r="A15" s="23">
        <v>8</v>
      </c>
      <c r="B15" s="27" t="s">
        <v>1</v>
      </c>
      <c r="C15" s="26" t="s">
        <v>24</v>
      </c>
      <c r="D15" s="34">
        <f aca="true" t="shared" si="2" ref="D15:I15">D14/C14*100</f>
        <v>113.77309280591177</v>
      </c>
      <c r="E15" s="34">
        <f t="shared" si="2"/>
        <v>106.74690049095459</v>
      </c>
      <c r="F15" s="34">
        <f t="shared" si="2"/>
        <v>103.78497748698969</v>
      </c>
      <c r="G15" s="34">
        <f t="shared" si="2"/>
        <v>97.50738872086325</v>
      </c>
      <c r="H15" s="34">
        <f t="shared" si="2"/>
        <v>99.84452212836332</v>
      </c>
      <c r="I15" s="34">
        <f t="shared" si="2"/>
        <v>102.92247723711094</v>
      </c>
      <c r="J15" s="26" t="s">
        <v>24</v>
      </c>
      <c r="K15" s="26" t="s">
        <v>24</v>
      </c>
    </row>
    <row r="16" spans="1:11" ht="67.5">
      <c r="A16" s="23">
        <v>9</v>
      </c>
      <c r="B16" s="27" t="s">
        <v>36</v>
      </c>
      <c r="C16" s="39">
        <v>15338</v>
      </c>
      <c r="D16" s="39">
        <v>23063.4</v>
      </c>
      <c r="E16" s="39">
        <v>28103.3</v>
      </c>
      <c r="F16" s="39">
        <v>29104</v>
      </c>
      <c r="G16" s="39">
        <v>29372.6</v>
      </c>
      <c r="H16" s="39">
        <v>29187.7</v>
      </c>
      <c r="I16" s="39">
        <v>30000.16</v>
      </c>
      <c r="J16" s="26" t="s">
        <v>24</v>
      </c>
      <c r="K16" s="26" t="s">
        <v>24</v>
      </c>
    </row>
    <row r="17" spans="1:11" ht="30.75" customHeight="1">
      <c r="A17" s="23">
        <v>10</v>
      </c>
      <c r="B17" s="27" t="s">
        <v>1</v>
      </c>
      <c r="C17" s="26" t="s">
        <v>24</v>
      </c>
      <c r="D17" s="34">
        <f aca="true" t="shared" si="3" ref="D17:I17">D16/C16*100</f>
        <v>150.36771417394706</v>
      </c>
      <c r="E17" s="34">
        <f t="shared" si="3"/>
        <v>121.8523721567505</v>
      </c>
      <c r="F17" s="34">
        <f t="shared" si="3"/>
        <v>103.56079179313463</v>
      </c>
      <c r="G17" s="34">
        <f t="shared" si="3"/>
        <v>100.92289719626169</v>
      </c>
      <c r="H17" s="34">
        <f t="shared" si="3"/>
        <v>99.37050176014381</v>
      </c>
      <c r="I17" s="34">
        <f t="shared" si="3"/>
        <v>102.78356979138472</v>
      </c>
      <c r="J17" s="26" t="s">
        <v>24</v>
      </c>
      <c r="K17" s="26" t="s">
        <v>24</v>
      </c>
    </row>
    <row r="18" spans="1:11" ht="90.75" customHeight="1">
      <c r="A18" s="23">
        <v>11</v>
      </c>
      <c r="B18" s="27" t="s">
        <v>37</v>
      </c>
      <c r="C18" s="26" t="s">
        <v>24</v>
      </c>
      <c r="D18" s="40"/>
      <c r="E18" s="40"/>
      <c r="F18" s="40"/>
      <c r="G18" s="41"/>
      <c r="H18" s="41"/>
      <c r="I18" s="40"/>
      <c r="J18" s="26" t="s">
        <v>24</v>
      </c>
      <c r="K18" s="26" t="s">
        <v>24</v>
      </c>
    </row>
    <row r="19" spans="1:11" ht="24.75" customHeight="1">
      <c r="A19" s="23">
        <v>12</v>
      </c>
      <c r="B19" s="27" t="s">
        <v>38</v>
      </c>
      <c r="C19" s="22">
        <v>30.2</v>
      </c>
      <c r="D19" s="22">
        <v>30.2</v>
      </c>
      <c r="E19" s="22">
        <v>30.2</v>
      </c>
      <c r="F19" s="22">
        <v>30.2</v>
      </c>
      <c r="G19" s="22">
        <v>30.2</v>
      </c>
      <c r="H19" s="22">
        <v>30.2</v>
      </c>
      <c r="I19" s="22">
        <v>30.2</v>
      </c>
      <c r="J19" s="22" t="s">
        <v>23</v>
      </c>
      <c r="K19" s="22" t="s">
        <v>23</v>
      </c>
    </row>
    <row r="20" spans="1:11" ht="78.75" customHeight="1">
      <c r="A20" s="23">
        <f aca="true" t="shared" si="4" ref="A20:A37">A19+1</f>
        <v>13</v>
      </c>
      <c r="B20" s="27" t="s">
        <v>39</v>
      </c>
      <c r="C20" s="42">
        <f>(C8*C16*1.302*12)/1000000</f>
        <v>35.706495888</v>
      </c>
      <c r="D20" s="42">
        <f>(D8*D16*1.302*12)/1000000</f>
        <v>54.41172680160001</v>
      </c>
      <c r="E20" s="42">
        <f>(E8*E16*1.302*12)/1000000</f>
        <v>69.3755815536</v>
      </c>
      <c r="F20" s="42">
        <f>(F8*F16*1.302*12)/1000000</f>
        <v>85.032807552</v>
      </c>
      <c r="G20" s="42">
        <v>87.145</v>
      </c>
      <c r="H20" s="42">
        <f>(H8*H16*1.302*12)/1000000</f>
        <v>90.7496963352</v>
      </c>
      <c r="I20" s="42">
        <f>(I8*I16*1.302*12)/1000000</f>
        <v>95.713134467328</v>
      </c>
      <c r="J20" s="31">
        <f>E20+F20+G20</f>
        <v>241.5533891056</v>
      </c>
      <c r="K20" s="31">
        <f>E20+F20+G20+H20+I20</f>
        <v>428.016219908128</v>
      </c>
    </row>
    <row r="21" spans="1:11" ht="51" customHeight="1">
      <c r="A21" s="23">
        <f t="shared" si="4"/>
        <v>14</v>
      </c>
      <c r="B21" s="27" t="s">
        <v>41</v>
      </c>
      <c r="C21" s="26" t="s">
        <v>24</v>
      </c>
      <c r="D21" s="43">
        <f>D20-C20</f>
        <v>18.705230913600012</v>
      </c>
      <c r="E21" s="43">
        <f>E20-D20</f>
        <v>14.963854751999989</v>
      </c>
      <c r="F21" s="43">
        <f>F20-D20</f>
        <v>30.621080750399983</v>
      </c>
      <c r="G21" s="43">
        <f>G20-D20</f>
        <v>32.733273198399985</v>
      </c>
      <c r="H21" s="43">
        <f>H20-D20</f>
        <v>36.33796953359999</v>
      </c>
      <c r="I21" s="43">
        <f>I20-D20</f>
        <v>41.30140766572799</v>
      </c>
      <c r="J21" s="31">
        <f>E21+F21+G21</f>
        <v>78.31820870079996</v>
      </c>
      <c r="K21" s="31">
        <f>E21+F21++G21+H21+I21</f>
        <v>155.95758590012792</v>
      </c>
    </row>
    <row r="22" spans="1:11" s="7" customFormat="1" ht="38.25" customHeight="1">
      <c r="A22" s="44">
        <v>15</v>
      </c>
      <c r="B22" s="27" t="s">
        <v>28</v>
      </c>
      <c r="C22" s="45"/>
      <c r="D22" s="46"/>
      <c r="E22" s="47"/>
      <c r="F22" s="47"/>
      <c r="G22" s="47"/>
      <c r="H22" s="47"/>
      <c r="I22" s="47"/>
      <c r="J22" s="48"/>
      <c r="K22" s="49"/>
    </row>
    <row r="23" spans="1:11" ht="90">
      <c r="A23" s="23">
        <f t="shared" si="4"/>
        <v>16</v>
      </c>
      <c r="B23" s="27" t="s">
        <v>21</v>
      </c>
      <c r="C23" s="26" t="s">
        <v>24</v>
      </c>
      <c r="D23" s="22">
        <v>18.705</v>
      </c>
      <c r="E23" s="50">
        <f>E21-E28</f>
        <v>14.44085475199999</v>
      </c>
      <c r="F23" s="50">
        <f>F21-F28</f>
        <v>29.990080750399983</v>
      </c>
      <c r="G23" s="50">
        <f>G21-G28</f>
        <v>31.760273198399986</v>
      </c>
      <c r="H23" s="50">
        <f>H21-H28</f>
        <v>35.10496953359999</v>
      </c>
      <c r="I23" s="50">
        <f>I21-I28</f>
        <v>40.20140766572799</v>
      </c>
      <c r="J23" s="43">
        <f>ROUND(E23+F23+G23,1)</f>
        <v>76.2</v>
      </c>
      <c r="K23" s="31">
        <f>SUM(E23:I23)</f>
        <v>151.49758590012794</v>
      </c>
    </row>
    <row r="24" spans="1:11" s="5" customFormat="1" ht="81" customHeight="1">
      <c r="A24" s="44">
        <v>17</v>
      </c>
      <c r="B24" s="24" t="s">
        <v>7</v>
      </c>
      <c r="C24" s="26" t="s">
        <v>24</v>
      </c>
      <c r="D24" s="51">
        <f aca="true" t="shared" si="5" ref="D24:K24">SUM(D25:D27)</f>
        <v>0</v>
      </c>
      <c r="E24" s="50">
        <f t="shared" si="5"/>
        <v>0</v>
      </c>
      <c r="F24" s="50">
        <f t="shared" si="5"/>
        <v>0</v>
      </c>
      <c r="G24" s="50">
        <f t="shared" si="5"/>
        <v>0</v>
      </c>
      <c r="H24" s="50">
        <f t="shared" si="5"/>
        <v>0</v>
      </c>
      <c r="I24" s="50">
        <f t="shared" si="5"/>
        <v>0</v>
      </c>
      <c r="J24" s="52">
        <f t="shared" si="5"/>
        <v>0</v>
      </c>
      <c r="K24" s="52">
        <f t="shared" si="5"/>
        <v>0</v>
      </c>
    </row>
    <row r="25" spans="1:11" s="5" customFormat="1" ht="31.5" customHeight="1">
      <c r="A25" s="23">
        <v>18</v>
      </c>
      <c r="B25" s="24" t="s">
        <v>8</v>
      </c>
      <c r="C25" s="26" t="s">
        <v>24</v>
      </c>
      <c r="D25" s="51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42">
        <f>E25+F25+G25</f>
        <v>0</v>
      </c>
      <c r="K25" s="42">
        <f>E25+F25+G25+H25+I25</f>
        <v>0</v>
      </c>
    </row>
    <row r="26" spans="1:11" s="5" customFormat="1" ht="78" customHeight="1">
      <c r="A26" s="44">
        <v>19</v>
      </c>
      <c r="B26" s="24" t="s">
        <v>9</v>
      </c>
      <c r="C26" s="26" t="s">
        <v>24</v>
      </c>
      <c r="D26" s="51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42">
        <v>0</v>
      </c>
      <c r="K26" s="42">
        <f>E26+F26+G26+H26+I26</f>
        <v>0</v>
      </c>
    </row>
    <row r="27" spans="1:11" s="5" customFormat="1" ht="45.75" customHeight="1">
      <c r="A27" s="23">
        <f t="shared" si="4"/>
        <v>20</v>
      </c>
      <c r="B27" s="24" t="s">
        <v>10</v>
      </c>
      <c r="C27" s="26" t="s">
        <v>24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31">
        <f>ROUND(E27+F27+G27,1)</f>
        <v>0</v>
      </c>
      <c r="K27" s="31">
        <f>SUM(E27:I27)</f>
        <v>0</v>
      </c>
    </row>
    <row r="28" spans="1:11" ht="23.25" customHeight="1">
      <c r="A28" s="44">
        <v>21</v>
      </c>
      <c r="B28" s="27" t="s">
        <v>20</v>
      </c>
      <c r="C28" s="26" t="s">
        <v>24</v>
      </c>
      <c r="D28" s="43">
        <v>0</v>
      </c>
      <c r="E28" s="43">
        <v>0.523</v>
      </c>
      <c r="F28" s="43">
        <v>0.631</v>
      </c>
      <c r="G28" s="43">
        <v>0.973</v>
      </c>
      <c r="H28" s="43">
        <v>1.233</v>
      </c>
      <c r="I28" s="43">
        <v>1.1</v>
      </c>
      <c r="J28" s="42">
        <f>ROUND(E28+F28+G28,1)</f>
        <v>2.1</v>
      </c>
      <c r="K28" s="42">
        <f>SUM(E28:I28)</f>
        <v>4.46</v>
      </c>
    </row>
    <row r="29" spans="1:11" ht="67.5">
      <c r="A29" s="23">
        <f t="shared" si="4"/>
        <v>22</v>
      </c>
      <c r="B29" s="24" t="s">
        <v>31</v>
      </c>
      <c r="C29" s="26" t="s">
        <v>24</v>
      </c>
      <c r="D29" s="51">
        <v>0</v>
      </c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31">
        <f>ROUND(E29+F29+G29,1)</f>
        <v>0</v>
      </c>
      <c r="K29" s="31">
        <v>0</v>
      </c>
    </row>
    <row r="30" spans="1:11" ht="67.5">
      <c r="A30" s="44">
        <v>23</v>
      </c>
      <c r="B30" s="24" t="s">
        <v>40</v>
      </c>
      <c r="C30" s="26" t="s">
        <v>24</v>
      </c>
      <c r="D30" s="50">
        <f>D23+D29</f>
        <v>18.705</v>
      </c>
      <c r="E30" s="50">
        <f aca="true" t="shared" si="6" ref="E30:J30">E23+E28</f>
        <v>14.963854751999989</v>
      </c>
      <c r="F30" s="50">
        <f t="shared" si="6"/>
        <v>30.621080750399983</v>
      </c>
      <c r="G30" s="50">
        <f t="shared" si="6"/>
        <v>32.733273198399985</v>
      </c>
      <c r="H30" s="50">
        <f t="shared" si="6"/>
        <v>36.33796953359999</v>
      </c>
      <c r="I30" s="50">
        <f t="shared" si="6"/>
        <v>41.30140766572799</v>
      </c>
      <c r="J30" s="50">
        <f t="shared" si="6"/>
        <v>78.3</v>
      </c>
      <c r="K30" s="31">
        <f>SUM(E30:I30)</f>
        <v>155.95758590012792</v>
      </c>
    </row>
    <row r="31" spans="1:11" ht="105" customHeight="1">
      <c r="A31" s="23">
        <f t="shared" si="4"/>
        <v>24</v>
      </c>
      <c r="B31" s="24" t="s">
        <v>26</v>
      </c>
      <c r="C31" s="26" t="s">
        <v>24</v>
      </c>
      <c r="D31" s="53">
        <f>SUM(D24/D21)*100%</f>
        <v>0</v>
      </c>
      <c r="E31" s="53">
        <f>SUM(E24/E21)*100%</f>
        <v>0</v>
      </c>
      <c r="F31" s="53">
        <f>SUM(F24/F21)*100%</f>
        <v>0</v>
      </c>
      <c r="G31" s="53">
        <f>SUM(G24/G21)*100%</f>
        <v>0</v>
      </c>
      <c r="H31" s="54">
        <f>SUM(H24/H21)*100</f>
        <v>0</v>
      </c>
      <c r="I31" s="54">
        <f>SUM(I24/I21)*100</f>
        <v>0</v>
      </c>
      <c r="J31" s="54" t="s">
        <v>24</v>
      </c>
      <c r="K31" s="54" t="s">
        <v>24</v>
      </c>
    </row>
    <row r="32" spans="1:11" ht="32.25" customHeight="1" hidden="1">
      <c r="A32" s="18">
        <f t="shared" si="4"/>
        <v>25</v>
      </c>
      <c r="B32" s="19" t="s">
        <v>22</v>
      </c>
      <c r="C32" s="8" t="s">
        <v>23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s="3" customFormat="1" ht="25.5" customHeight="1" hidden="1">
      <c r="A33" s="18">
        <f t="shared" si="4"/>
        <v>26</v>
      </c>
      <c r="B33" s="56" t="s">
        <v>17</v>
      </c>
      <c r="C33" s="56"/>
      <c r="D33" s="56"/>
      <c r="E33" s="56"/>
      <c r="F33" s="56"/>
      <c r="G33" s="56"/>
      <c r="H33" s="56"/>
      <c r="I33" s="56"/>
      <c r="J33" s="56"/>
      <c r="K33" s="56"/>
    </row>
    <row r="34" spans="1:11" s="3" customFormat="1" ht="24" customHeight="1" hidden="1">
      <c r="A34" s="18">
        <f t="shared" si="4"/>
        <v>27</v>
      </c>
      <c r="B34" s="56" t="s">
        <v>18</v>
      </c>
      <c r="C34" s="56"/>
      <c r="D34" s="56"/>
      <c r="E34" s="56"/>
      <c r="F34" s="56"/>
      <c r="G34" s="56"/>
      <c r="H34" s="56"/>
      <c r="I34" s="56"/>
      <c r="J34" s="56"/>
      <c r="K34" s="56"/>
    </row>
    <row r="35" spans="1:11" s="3" customFormat="1" ht="18.75" customHeight="1" hidden="1">
      <c r="A35" s="18">
        <f t="shared" si="4"/>
        <v>28</v>
      </c>
      <c r="B35" s="56" t="s">
        <v>19</v>
      </c>
      <c r="C35" s="56"/>
      <c r="D35" s="56"/>
      <c r="E35" s="56"/>
      <c r="F35" s="56"/>
      <c r="G35" s="56"/>
      <c r="H35" s="56"/>
      <c r="I35" s="56"/>
      <c r="J35" s="56"/>
      <c r="K35" s="56"/>
    </row>
    <row r="36" spans="1:11" s="3" customFormat="1" ht="19.5" customHeight="1" hidden="1">
      <c r="A36" s="18">
        <f t="shared" si="4"/>
        <v>29</v>
      </c>
      <c r="B36" s="56" t="s">
        <v>15</v>
      </c>
      <c r="C36" s="56"/>
      <c r="D36" s="56"/>
      <c r="E36" s="56"/>
      <c r="F36" s="56"/>
      <c r="G36" s="56"/>
      <c r="H36" s="56"/>
      <c r="I36" s="56"/>
      <c r="J36" s="56"/>
      <c r="K36" s="56"/>
    </row>
    <row r="37" spans="1:11" s="3" customFormat="1" ht="20.25" customHeight="1" hidden="1">
      <c r="A37" s="18">
        <f t="shared" si="4"/>
        <v>30</v>
      </c>
      <c r="B37" s="56" t="s">
        <v>16</v>
      </c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8.75">
      <c r="A38" s="9"/>
      <c r="B38" s="10"/>
      <c r="C38" s="10"/>
      <c r="D38" s="11"/>
      <c r="E38" s="10"/>
      <c r="F38" s="10"/>
      <c r="G38" s="10"/>
      <c r="H38" s="10"/>
      <c r="I38" s="10"/>
      <c r="J38" s="10"/>
      <c r="K38" s="10"/>
    </row>
    <row r="39" ht="24.75" customHeight="1">
      <c r="B39" s="4"/>
    </row>
    <row r="40" ht="18.75" customHeight="1">
      <c r="B40" s="12"/>
    </row>
  </sheetData>
  <sheetProtection/>
  <mergeCells count="7">
    <mergeCell ref="H1:K1"/>
    <mergeCell ref="B36:K36"/>
    <mergeCell ref="A2:K4"/>
    <mergeCell ref="B37:K37"/>
    <mergeCell ref="B33:K33"/>
    <mergeCell ref="B34:K34"/>
    <mergeCell ref="B35:K35"/>
  </mergeCells>
  <printOptions/>
  <pageMargins left="0.1968503937007874" right="0" top="0.35433070866141736" bottom="0" header="0.31496062992125984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Пользователь</cp:lastModifiedBy>
  <cp:lastPrinted>2019-01-11T04:30:14Z</cp:lastPrinted>
  <dcterms:created xsi:type="dcterms:W3CDTF">2014-03-14T11:43:12Z</dcterms:created>
  <dcterms:modified xsi:type="dcterms:W3CDTF">2019-01-29T09:32:11Z</dcterms:modified>
  <cp:category/>
  <cp:version/>
  <cp:contentType/>
  <cp:contentStatus/>
</cp:coreProperties>
</file>