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Документы\ГАС Управление\Развитие сц.-экон.комплекса\До 2020 года\2020\Новая папка\"/>
    </mc:Choice>
  </mc:AlternateContent>
  <bookViews>
    <workbookView xWindow="0" yWindow="0" windowWidth="28800" windowHeight="124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689" i="1" l="1"/>
  <c r="E689" i="1"/>
  <c r="F689" i="1"/>
  <c r="G689" i="1"/>
  <c r="H689" i="1"/>
  <c r="I689" i="1"/>
  <c r="J689" i="1"/>
  <c r="D661" i="1"/>
  <c r="E661" i="1"/>
  <c r="F661" i="1"/>
  <c r="G661" i="1"/>
  <c r="H661" i="1"/>
  <c r="I661" i="1"/>
  <c r="J661" i="1"/>
  <c r="J22" i="1" l="1"/>
  <c r="C22" i="1" s="1"/>
  <c r="J12" i="1" l="1"/>
  <c r="J231" i="1"/>
  <c r="I231" i="1"/>
  <c r="H231" i="1"/>
  <c r="G231" i="1"/>
  <c r="F231" i="1"/>
  <c r="E231" i="1"/>
  <c r="D231" i="1"/>
  <c r="C12" i="1"/>
  <c r="C231" i="1"/>
  <c r="J232" i="1"/>
  <c r="I232" i="1"/>
  <c r="H232" i="1"/>
  <c r="G232" i="1"/>
  <c r="F232" i="1"/>
  <c r="E232" i="1"/>
  <c r="D232" i="1"/>
  <c r="C232" i="1"/>
  <c r="D247" i="1"/>
  <c r="E247" i="1"/>
  <c r="F247" i="1"/>
  <c r="G247" i="1"/>
  <c r="H247" i="1"/>
  <c r="I247" i="1"/>
  <c r="J247" i="1"/>
  <c r="C247" i="1"/>
  <c r="D291" i="1"/>
  <c r="E291" i="1"/>
  <c r="F291" i="1"/>
  <c r="G291" i="1"/>
  <c r="H291" i="1"/>
  <c r="I291" i="1"/>
  <c r="J291" i="1"/>
  <c r="C291" i="1"/>
  <c r="C292" i="1"/>
  <c r="C17" i="1" l="1"/>
  <c r="C18" i="1"/>
  <c r="C15" i="1"/>
  <c r="G24" i="1"/>
  <c r="G23" i="1"/>
  <c r="H24" i="1"/>
  <c r="H23" i="1"/>
  <c r="I24" i="1"/>
  <c r="I23" i="1"/>
  <c r="E18" i="1"/>
  <c r="F18" i="1"/>
  <c r="G18" i="1"/>
  <c r="H18" i="1"/>
  <c r="F19" i="1"/>
  <c r="G19" i="1"/>
  <c r="H19" i="1"/>
  <c r="I19" i="1"/>
  <c r="C25" i="1"/>
  <c r="J18" i="1"/>
  <c r="I18" i="1"/>
  <c r="F23" i="1"/>
  <c r="J385" i="1" l="1"/>
  <c r="C385" i="1"/>
  <c r="J717" i="1"/>
  <c r="J720" i="1"/>
  <c r="J656" i="1"/>
  <c r="C721" i="1"/>
  <c r="C720" i="1" s="1"/>
  <c r="C718" i="1"/>
  <c r="C717" i="1" s="1"/>
  <c r="J364" i="1"/>
  <c r="C387" i="1"/>
  <c r="D302" i="1" l="1"/>
  <c r="D296" i="1" s="1"/>
  <c r="E302" i="1"/>
  <c r="E296" i="1" s="1"/>
  <c r="F302" i="1"/>
  <c r="F296" i="1" s="1"/>
  <c r="G302" i="1"/>
  <c r="G296" i="1" s="1"/>
  <c r="H302" i="1"/>
  <c r="H296" i="1" s="1"/>
  <c r="I302" i="1"/>
  <c r="I296" i="1" s="1"/>
  <c r="J302" i="1"/>
  <c r="J296" i="1" s="1"/>
  <c r="C319" i="1"/>
  <c r="D249" i="1"/>
  <c r="E249" i="1"/>
  <c r="F249" i="1"/>
  <c r="G249" i="1"/>
  <c r="H249" i="1"/>
  <c r="I249" i="1"/>
  <c r="J249" i="1"/>
  <c r="D287" i="1"/>
  <c r="E287" i="1"/>
  <c r="F287" i="1"/>
  <c r="G287" i="1"/>
  <c r="H287" i="1"/>
  <c r="I287" i="1"/>
  <c r="J287" i="1"/>
  <c r="D248" i="1"/>
  <c r="D233" i="1" s="1"/>
  <c r="E248" i="1"/>
  <c r="E233" i="1" s="1"/>
  <c r="F248" i="1"/>
  <c r="F233" i="1" s="1"/>
  <c r="G248" i="1"/>
  <c r="G233" i="1" s="1"/>
  <c r="H248" i="1"/>
  <c r="H233" i="1" s="1"/>
  <c r="I248" i="1"/>
  <c r="I233" i="1" s="1"/>
  <c r="J248" i="1"/>
  <c r="J233" i="1" s="1"/>
  <c r="C288" i="1"/>
  <c r="C248" i="1" s="1"/>
  <c r="C233" i="1" s="1"/>
  <c r="C289" i="1"/>
  <c r="I246" i="1" l="1"/>
  <c r="G246" i="1"/>
  <c r="E246" i="1"/>
  <c r="H246" i="1"/>
  <c r="F246" i="1"/>
  <c r="D246" i="1"/>
  <c r="J246" i="1"/>
  <c r="C287" i="1"/>
  <c r="D795" i="1"/>
  <c r="E795" i="1"/>
  <c r="F795" i="1"/>
  <c r="G795" i="1"/>
  <c r="H795" i="1"/>
  <c r="I795" i="1"/>
  <c r="J795" i="1"/>
  <c r="D796" i="1"/>
  <c r="E796" i="1"/>
  <c r="F796" i="1"/>
  <c r="G796" i="1"/>
  <c r="H796" i="1"/>
  <c r="I796" i="1"/>
  <c r="J796" i="1"/>
  <c r="D798" i="1"/>
  <c r="E798" i="1"/>
  <c r="F798" i="1"/>
  <c r="G798" i="1"/>
  <c r="H798" i="1"/>
  <c r="I798" i="1"/>
  <c r="J798" i="1"/>
  <c r="C800" i="1"/>
  <c r="C795" i="1" s="1"/>
  <c r="C799" i="1"/>
  <c r="C796" i="1" s="1"/>
  <c r="C794" i="1" l="1"/>
  <c r="I794" i="1"/>
  <c r="E794" i="1"/>
  <c r="H794" i="1"/>
  <c r="D794" i="1"/>
  <c r="C798" i="1"/>
  <c r="G794" i="1"/>
  <c r="J794" i="1"/>
  <c r="F794" i="1"/>
  <c r="I656" i="1"/>
  <c r="I303" i="1"/>
  <c r="I324" i="1"/>
  <c r="C325" i="1"/>
  <c r="C324" i="1" s="1"/>
  <c r="I714" i="1"/>
  <c r="C715" i="1"/>
  <c r="C714" i="1" s="1"/>
  <c r="I748" i="1"/>
  <c r="D456" i="1" l="1"/>
  <c r="E456" i="1"/>
  <c r="F456" i="1"/>
  <c r="G456" i="1"/>
  <c r="H456" i="1"/>
  <c r="I456" i="1"/>
  <c r="J456" i="1"/>
  <c r="D481" i="1"/>
  <c r="E481" i="1"/>
  <c r="F481" i="1"/>
  <c r="G481" i="1"/>
  <c r="H481" i="1"/>
  <c r="I481" i="1"/>
  <c r="J481" i="1"/>
  <c r="C482" i="1"/>
  <c r="C481" i="1" s="1"/>
  <c r="D786" i="1" l="1"/>
  <c r="E786" i="1"/>
  <c r="F786" i="1"/>
  <c r="G786" i="1"/>
  <c r="H786" i="1"/>
  <c r="I786" i="1"/>
  <c r="J786" i="1"/>
  <c r="C791" i="1"/>
  <c r="C786" i="1" s="1"/>
  <c r="J740" i="1" l="1"/>
  <c r="I740" i="1"/>
  <c r="H740" i="1"/>
  <c r="G740" i="1"/>
  <c r="F740" i="1"/>
  <c r="E740" i="1"/>
  <c r="D740" i="1"/>
  <c r="D748" i="1"/>
  <c r="E748" i="1"/>
  <c r="F748" i="1"/>
  <c r="G748" i="1"/>
  <c r="H748" i="1"/>
  <c r="J748" i="1"/>
  <c r="C749" i="1"/>
  <c r="C748" i="1" s="1"/>
  <c r="D363" i="1"/>
  <c r="E363" i="1"/>
  <c r="F363" i="1"/>
  <c r="G363" i="1"/>
  <c r="H363" i="1"/>
  <c r="I363" i="1"/>
  <c r="J363" i="1"/>
  <c r="J23" i="1" s="1"/>
  <c r="C23" i="1" s="1"/>
  <c r="D381" i="1"/>
  <c r="E381" i="1"/>
  <c r="F381" i="1"/>
  <c r="G381" i="1"/>
  <c r="H381" i="1"/>
  <c r="I381" i="1"/>
  <c r="J381" i="1"/>
  <c r="C382" i="1"/>
  <c r="D702" i="1" l="1"/>
  <c r="E702" i="1"/>
  <c r="F702" i="1"/>
  <c r="G702" i="1"/>
  <c r="H702" i="1"/>
  <c r="I702" i="1"/>
  <c r="J702" i="1"/>
  <c r="C703" i="1"/>
  <c r="D656" i="1"/>
  <c r="E656" i="1"/>
  <c r="F656" i="1"/>
  <c r="G656" i="1"/>
  <c r="H656" i="1"/>
  <c r="D711" i="1"/>
  <c r="E711" i="1"/>
  <c r="F711" i="1"/>
  <c r="G711" i="1"/>
  <c r="H711" i="1"/>
  <c r="I711" i="1"/>
  <c r="J711" i="1"/>
  <c r="C712" i="1"/>
  <c r="C711" i="1" s="1"/>
  <c r="D364" i="1"/>
  <c r="E364" i="1"/>
  <c r="F364" i="1"/>
  <c r="G364" i="1"/>
  <c r="H364" i="1"/>
  <c r="I364" i="1"/>
  <c r="C383" i="1"/>
  <c r="C381" i="1" s="1"/>
  <c r="J608" i="1"/>
  <c r="I608" i="1"/>
  <c r="H608" i="1"/>
  <c r="G608" i="1"/>
  <c r="F608" i="1"/>
  <c r="E608" i="1"/>
  <c r="D608" i="1"/>
  <c r="D650" i="1"/>
  <c r="E650" i="1"/>
  <c r="F650" i="1"/>
  <c r="G650" i="1"/>
  <c r="H650" i="1"/>
  <c r="I650" i="1"/>
  <c r="J650" i="1"/>
  <c r="C651" i="1"/>
  <c r="C650" i="1" s="1"/>
  <c r="D789" i="1"/>
  <c r="E789" i="1"/>
  <c r="F789" i="1"/>
  <c r="G789" i="1"/>
  <c r="H789" i="1"/>
  <c r="I789" i="1"/>
  <c r="J789" i="1"/>
  <c r="D787" i="1"/>
  <c r="E787" i="1"/>
  <c r="F787" i="1"/>
  <c r="G787" i="1"/>
  <c r="H787" i="1"/>
  <c r="I787" i="1"/>
  <c r="J787" i="1"/>
  <c r="C790" i="1"/>
  <c r="C787" i="1" s="1"/>
  <c r="C743" i="1"/>
  <c r="D699" i="1"/>
  <c r="E699" i="1"/>
  <c r="F699" i="1"/>
  <c r="G699" i="1"/>
  <c r="H699" i="1"/>
  <c r="I699" i="1"/>
  <c r="J699" i="1"/>
  <c r="C700" i="1"/>
  <c r="D470" i="1"/>
  <c r="E470" i="1"/>
  <c r="F470" i="1"/>
  <c r="G470" i="1"/>
  <c r="H470" i="1"/>
  <c r="I470" i="1"/>
  <c r="C472" i="1"/>
  <c r="D335" i="1"/>
  <c r="E335" i="1"/>
  <c r="F335" i="1"/>
  <c r="G335" i="1"/>
  <c r="H335" i="1"/>
  <c r="I335" i="1"/>
  <c r="J335" i="1"/>
  <c r="C343" i="1"/>
  <c r="C344" i="1"/>
  <c r="C345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708" i="1"/>
  <c r="D654" i="1" s="1"/>
  <c r="E708" i="1"/>
  <c r="E654" i="1" s="1"/>
  <c r="F708" i="1"/>
  <c r="F654" i="1" s="1"/>
  <c r="G708" i="1"/>
  <c r="G654" i="1" s="1"/>
  <c r="H708" i="1"/>
  <c r="H654" i="1" s="1"/>
  <c r="I708" i="1"/>
  <c r="I654" i="1" s="1"/>
  <c r="J708" i="1"/>
  <c r="J654" i="1" s="1"/>
  <c r="C709" i="1"/>
  <c r="C708" i="1" s="1"/>
  <c r="D754" i="1"/>
  <c r="E754" i="1"/>
  <c r="F754" i="1"/>
  <c r="G754" i="1"/>
  <c r="H754" i="1"/>
  <c r="I754" i="1"/>
  <c r="J754" i="1"/>
  <c r="D772" i="1"/>
  <c r="E772" i="1"/>
  <c r="F772" i="1"/>
  <c r="G772" i="1"/>
  <c r="H772" i="1"/>
  <c r="I772" i="1"/>
  <c r="J772" i="1"/>
  <c r="C773" i="1"/>
  <c r="C772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C139" i="1"/>
  <c r="C138" i="1" s="1"/>
  <c r="D755" i="1"/>
  <c r="E755" i="1"/>
  <c r="F755" i="1"/>
  <c r="G755" i="1"/>
  <c r="H755" i="1"/>
  <c r="I755" i="1"/>
  <c r="J755" i="1"/>
  <c r="D769" i="1"/>
  <c r="E769" i="1"/>
  <c r="F769" i="1"/>
  <c r="G769" i="1"/>
  <c r="H769" i="1"/>
  <c r="I769" i="1"/>
  <c r="J769" i="1"/>
  <c r="C770" i="1"/>
  <c r="C769" i="1" s="1"/>
  <c r="D502" i="1"/>
  <c r="E502" i="1"/>
  <c r="F502" i="1"/>
  <c r="G502" i="1"/>
  <c r="H502" i="1"/>
  <c r="I502" i="1"/>
  <c r="J502" i="1"/>
  <c r="D599" i="1"/>
  <c r="E599" i="1"/>
  <c r="F599" i="1"/>
  <c r="G599" i="1"/>
  <c r="H599" i="1"/>
  <c r="I599" i="1"/>
  <c r="J599" i="1"/>
  <c r="C600" i="1"/>
  <c r="C599" i="1" s="1"/>
  <c r="J303" i="1"/>
  <c r="H303" i="1"/>
  <c r="G303" i="1"/>
  <c r="F303" i="1"/>
  <c r="E303" i="1"/>
  <c r="D303" i="1"/>
  <c r="D321" i="1"/>
  <c r="E321" i="1"/>
  <c r="F321" i="1"/>
  <c r="G321" i="1"/>
  <c r="H321" i="1"/>
  <c r="I321" i="1"/>
  <c r="J321" i="1"/>
  <c r="C322" i="1"/>
  <c r="C321" i="1" s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53" i="1"/>
  <c r="E753" i="1"/>
  <c r="F753" i="1"/>
  <c r="G753" i="1"/>
  <c r="H753" i="1"/>
  <c r="H17" i="1" s="1"/>
  <c r="I753" i="1"/>
  <c r="I17" i="1" s="1"/>
  <c r="J753" i="1"/>
  <c r="J17" i="1" s="1"/>
  <c r="D224" i="1"/>
  <c r="E224" i="1"/>
  <c r="F224" i="1"/>
  <c r="G224" i="1"/>
  <c r="H224" i="1"/>
  <c r="I224" i="1"/>
  <c r="J224" i="1"/>
  <c r="F172" i="1"/>
  <c r="C225" i="1"/>
  <c r="C226" i="1"/>
  <c r="D766" i="1"/>
  <c r="E766" i="1"/>
  <c r="F766" i="1"/>
  <c r="G766" i="1"/>
  <c r="H766" i="1"/>
  <c r="I766" i="1"/>
  <c r="J766" i="1"/>
  <c r="C767" i="1"/>
  <c r="C766" i="1" s="1"/>
  <c r="D761" i="1"/>
  <c r="E761" i="1"/>
  <c r="F761" i="1"/>
  <c r="G761" i="1"/>
  <c r="H761" i="1"/>
  <c r="I761" i="1"/>
  <c r="J761" i="1"/>
  <c r="C584" i="1"/>
  <c r="D575" i="1"/>
  <c r="E575" i="1"/>
  <c r="F575" i="1"/>
  <c r="G575" i="1"/>
  <c r="H575" i="1"/>
  <c r="I575" i="1"/>
  <c r="J575" i="1"/>
  <c r="C576" i="1"/>
  <c r="C575" i="1" s="1"/>
  <c r="D609" i="1"/>
  <c r="E609" i="1"/>
  <c r="F609" i="1"/>
  <c r="G609" i="1"/>
  <c r="H609" i="1"/>
  <c r="I609" i="1"/>
  <c r="J609" i="1"/>
  <c r="D647" i="1"/>
  <c r="E647" i="1"/>
  <c r="F647" i="1"/>
  <c r="G647" i="1"/>
  <c r="H647" i="1"/>
  <c r="I647" i="1"/>
  <c r="J647" i="1"/>
  <c r="C648" i="1"/>
  <c r="C647" i="1" s="1"/>
  <c r="C691" i="1"/>
  <c r="D318" i="1"/>
  <c r="E318" i="1"/>
  <c r="F318" i="1"/>
  <c r="G318" i="1"/>
  <c r="H318" i="1"/>
  <c r="I318" i="1"/>
  <c r="J318" i="1"/>
  <c r="C302" i="1"/>
  <c r="C296" i="1" s="1"/>
  <c r="D46" i="1"/>
  <c r="E46" i="1"/>
  <c r="F46" i="1"/>
  <c r="G46" i="1"/>
  <c r="H46" i="1"/>
  <c r="I46" i="1"/>
  <c r="J46" i="1"/>
  <c r="C47" i="1"/>
  <c r="C46" i="1" s="1"/>
  <c r="C764" i="1"/>
  <c r="C763" i="1"/>
  <c r="D757" i="1"/>
  <c r="E757" i="1"/>
  <c r="F757" i="1"/>
  <c r="G757" i="1"/>
  <c r="H757" i="1"/>
  <c r="I757" i="1"/>
  <c r="J757" i="1"/>
  <c r="E374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79" i="1"/>
  <c r="D776" i="1" s="1"/>
  <c r="E779" i="1"/>
  <c r="E776" i="1" s="1"/>
  <c r="F779" i="1"/>
  <c r="F776" i="1" s="1"/>
  <c r="G779" i="1"/>
  <c r="G776" i="1" s="1"/>
  <c r="H779" i="1"/>
  <c r="H776" i="1" s="1"/>
  <c r="I779" i="1"/>
  <c r="I776" i="1" s="1"/>
  <c r="J779" i="1"/>
  <c r="J776" i="1" s="1"/>
  <c r="D781" i="1"/>
  <c r="E781" i="1"/>
  <c r="F781" i="1"/>
  <c r="G781" i="1"/>
  <c r="H781" i="1"/>
  <c r="I781" i="1"/>
  <c r="J781" i="1"/>
  <c r="C782" i="1"/>
  <c r="C779" i="1" s="1"/>
  <c r="C776" i="1" s="1"/>
  <c r="C762" i="1"/>
  <c r="C758" i="1"/>
  <c r="C759" i="1"/>
  <c r="D402" i="1"/>
  <c r="E402" i="1"/>
  <c r="F402" i="1"/>
  <c r="G402" i="1"/>
  <c r="H402" i="1"/>
  <c r="I402" i="1"/>
  <c r="J402" i="1"/>
  <c r="D441" i="1"/>
  <c r="E441" i="1"/>
  <c r="F441" i="1"/>
  <c r="G441" i="1"/>
  <c r="H441" i="1"/>
  <c r="I441" i="1"/>
  <c r="J441" i="1"/>
  <c r="C444" i="1"/>
  <c r="C441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401" i="1"/>
  <c r="C401" i="1" s="1"/>
  <c r="D400" i="1"/>
  <c r="E400" i="1"/>
  <c r="F400" i="1"/>
  <c r="C439" i="1"/>
  <c r="C438" i="1"/>
  <c r="C437" i="1"/>
  <c r="E436" i="1"/>
  <c r="C436" i="1" s="1"/>
  <c r="C434" i="1"/>
  <c r="C433" i="1"/>
  <c r="C432" i="1"/>
  <c r="C400" i="1" s="1"/>
  <c r="E431" i="1"/>
  <c r="C431" i="1" s="1"/>
  <c r="D172" i="1"/>
  <c r="E172" i="1"/>
  <c r="G172" i="1"/>
  <c r="H172" i="1"/>
  <c r="I172" i="1"/>
  <c r="J172" i="1"/>
  <c r="D455" i="1"/>
  <c r="E455" i="1"/>
  <c r="F455" i="1"/>
  <c r="G455" i="1"/>
  <c r="H455" i="1"/>
  <c r="I455" i="1"/>
  <c r="J455" i="1"/>
  <c r="D705" i="1"/>
  <c r="E705" i="1"/>
  <c r="F705" i="1"/>
  <c r="G705" i="1"/>
  <c r="H705" i="1"/>
  <c r="I705" i="1"/>
  <c r="J705" i="1"/>
  <c r="C706" i="1"/>
  <c r="C705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78" i="1"/>
  <c r="E478" i="1"/>
  <c r="F478" i="1"/>
  <c r="G478" i="1"/>
  <c r="H478" i="1"/>
  <c r="I478" i="1"/>
  <c r="J478" i="1"/>
  <c r="C479" i="1"/>
  <c r="C478" i="1" s="1"/>
  <c r="J24" i="1" l="1"/>
  <c r="C24" i="1" s="1"/>
  <c r="H300" i="1"/>
  <c r="G785" i="1"/>
  <c r="D785" i="1"/>
  <c r="E785" i="1"/>
  <c r="F785" i="1"/>
  <c r="C754" i="1"/>
  <c r="J785" i="1"/>
  <c r="I785" i="1"/>
  <c r="C789" i="1"/>
  <c r="H785" i="1"/>
  <c r="C755" i="1"/>
  <c r="I32" i="1"/>
  <c r="J32" i="1"/>
  <c r="E300" i="1"/>
  <c r="D752" i="1"/>
  <c r="H752" i="1"/>
  <c r="I300" i="1"/>
  <c r="C753" i="1"/>
  <c r="G752" i="1"/>
  <c r="J752" i="1"/>
  <c r="C224" i="1"/>
  <c r="D300" i="1"/>
  <c r="G300" i="1"/>
  <c r="G234" i="1"/>
  <c r="J300" i="1"/>
  <c r="F300" i="1"/>
  <c r="C318" i="1"/>
  <c r="I752" i="1"/>
  <c r="E752" i="1"/>
  <c r="F752" i="1"/>
  <c r="C761" i="1"/>
  <c r="C757" i="1"/>
  <c r="C781" i="1"/>
  <c r="I234" i="1"/>
  <c r="E234" i="1"/>
  <c r="J234" i="1"/>
  <c r="H234" i="1"/>
  <c r="F234" i="1"/>
  <c r="D234" i="1"/>
  <c r="C239" i="1"/>
  <c r="D454" i="1"/>
  <c r="C563" i="1"/>
  <c r="C553" i="1"/>
  <c r="C548" i="1"/>
  <c r="C538" i="1"/>
  <c r="C509" i="1"/>
  <c r="D596" i="1"/>
  <c r="E596" i="1"/>
  <c r="F596" i="1"/>
  <c r="G596" i="1"/>
  <c r="H596" i="1"/>
  <c r="I596" i="1"/>
  <c r="J596" i="1"/>
  <c r="C597" i="1"/>
  <c r="C596" i="1" s="1"/>
  <c r="C371" i="1"/>
  <c r="C363" i="1" s="1"/>
  <c r="C785" i="1" l="1"/>
  <c r="H32" i="1"/>
  <c r="C752" i="1"/>
  <c r="K702" i="1"/>
  <c r="C702" i="1"/>
  <c r="C589" i="1"/>
  <c r="C586" i="1" s="1"/>
  <c r="D505" i="1"/>
  <c r="E505" i="1"/>
  <c r="F505" i="1"/>
  <c r="G505" i="1"/>
  <c r="H505" i="1"/>
  <c r="I505" i="1"/>
  <c r="J505" i="1"/>
  <c r="C269" i="1"/>
  <c r="C266" i="1" s="1"/>
  <c r="C41" i="1"/>
  <c r="C37" i="1"/>
  <c r="C470" i="1"/>
  <c r="C699" i="1"/>
  <c r="C689" i="1"/>
  <c r="D655" i="1"/>
  <c r="E655" i="1"/>
  <c r="F655" i="1"/>
  <c r="G655" i="1"/>
  <c r="H655" i="1"/>
  <c r="I655" i="1"/>
  <c r="J655" i="1"/>
  <c r="C157" i="1"/>
  <c r="D745" i="1"/>
  <c r="D739" i="1" s="1"/>
  <c r="E745" i="1"/>
  <c r="E739" i="1" s="1"/>
  <c r="F745" i="1"/>
  <c r="F739" i="1" s="1"/>
  <c r="G745" i="1"/>
  <c r="G739" i="1" s="1"/>
  <c r="H745" i="1"/>
  <c r="H739" i="1" s="1"/>
  <c r="I745" i="1"/>
  <c r="I739" i="1" s="1"/>
  <c r="J745" i="1"/>
  <c r="J739" i="1" s="1"/>
  <c r="C746" i="1"/>
  <c r="D742" i="1"/>
  <c r="E742" i="1"/>
  <c r="F742" i="1"/>
  <c r="G742" i="1"/>
  <c r="H742" i="1"/>
  <c r="I742" i="1"/>
  <c r="G682" i="1"/>
  <c r="D604" i="1"/>
  <c r="E604" i="1"/>
  <c r="F604" i="1"/>
  <c r="G604" i="1"/>
  <c r="H604" i="1"/>
  <c r="I604" i="1"/>
  <c r="J604" i="1"/>
  <c r="D610" i="1"/>
  <c r="D605" i="1" s="1"/>
  <c r="E610" i="1"/>
  <c r="E605" i="1" s="1"/>
  <c r="F610" i="1"/>
  <c r="F605" i="1" s="1"/>
  <c r="G610" i="1"/>
  <c r="G605" i="1" s="1"/>
  <c r="H610" i="1"/>
  <c r="H605" i="1" s="1"/>
  <c r="I610" i="1"/>
  <c r="I605" i="1" s="1"/>
  <c r="J610" i="1"/>
  <c r="J605" i="1" s="1"/>
  <c r="D644" i="1"/>
  <c r="E644" i="1"/>
  <c r="F644" i="1"/>
  <c r="G644" i="1"/>
  <c r="H644" i="1"/>
  <c r="I644" i="1"/>
  <c r="J644" i="1"/>
  <c r="C645" i="1"/>
  <c r="C644" i="1" s="1"/>
  <c r="D641" i="1"/>
  <c r="E641" i="1"/>
  <c r="F641" i="1"/>
  <c r="G641" i="1"/>
  <c r="H641" i="1"/>
  <c r="I641" i="1"/>
  <c r="J641" i="1"/>
  <c r="C642" i="1"/>
  <c r="C641" i="1" s="1"/>
  <c r="D637" i="1"/>
  <c r="E637" i="1"/>
  <c r="F637" i="1"/>
  <c r="G637" i="1"/>
  <c r="H637" i="1"/>
  <c r="I637" i="1"/>
  <c r="J637" i="1"/>
  <c r="C639" i="1"/>
  <c r="C638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96" i="1"/>
  <c r="E496" i="1"/>
  <c r="F496" i="1"/>
  <c r="G496" i="1"/>
  <c r="H496" i="1"/>
  <c r="I496" i="1"/>
  <c r="J496" i="1"/>
  <c r="D591" i="1"/>
  <c r="E591" i="1"/>
  <c r="F591" i="1"/>
  <c r="G591" i="1"/>
  <c r="H591" i="1"/>
  <c r="I591" i="1"/>
  <c r="J591" i="1"/>
  <c r="C594" i="1"/>
  <c r="C591" i="1" s="1"/>
  <c r="D330" i="1"/>
  <c r="E330" i="1"/>
  <c r="F330" i="1"/>
  <c r="G330" i="1"/>
  <c r="H330" i="1"/>
  <c r="I330" i="1"/>
  <c r="J330" i="1"/>
  <c r="D355" i="1"/>
  <c r="E355" i="1"/>
  <c r="F355" i="1"/>
  <c r="G355" i="1"/>
  <c r="H355" i="1"/>
  <c r="I355" i="1"/>
  <c r="J355" i="1"/>
  <c r="C356" i="1"/>
  <c r="C355" i="1" s="1"/>
  <c r="D397" i="1"/>
  <c r="E397" i="1"/>
  <c r="F397" i="1"/>
  <c r="G397" i="1"/>
  <c r="H397" i="1"/>
  <c r="I397" i="1"/>
  <c r="J397" i="1"/>
  <c r="D168" i="1"/>
  <c r="E168" i="1"/>
  <c r="F168" i="1"/>
  <c r="I168" i="1"/>
  <c r="J168" i="1"/>
  <c r="D428" i="1"/>
  <c r="E428" i="1"/>
  <c r="F428" i="1"/>
  <c r="G428" i="1"/>
  <c r="H428" i="1"/>
  <c r="I428" i="1"/>
  <c r="J428" i="1"/>
  <c r="C429" i="1"/>
  <c r="C428" i="1" s="1"/>
  <c r="D215" i="1"/>
  <c r="E215" i="1"/>
  <c r="F215" i="1"/>
  <c r="G215" i="1"/>
  <c r="H215" i="1"/>
  <c r="I215" i="1"/>
  <c r="J215" i="1"/>
  <c r="C216" i="1"/>
  <c r="C172" i="1" s="1"/>
  <c r="D352" i="1"/>
  <c r="E352" i="1"/>
  <c r="F352" i="1"/>
  <c r="G352" i="1"/>
  <c r="H352" i="1"/>
  <c r="I352" i="1"/>
  <c r="J352" i="1"/>
  <c r="C353" i="1"/>
  <c r="C352" i="1" s="1"/>
  <c r="E395" i="1"/>
  <c r="E17" i="1" s="1"/>
  <c r="G400" i="1"/>
  <c r="H400" i="1"/>
  <c r="I400" i="1"/>
  <c r="J400" i="1"/>
  <c r="D396" i="1"/>
  <c r="E396" i="1"/>
  <c r="F396" i="1"/>
  <c r="G396" i="1"/>
  <c r="H396" i="1"/>
  <c r="I396" i="1"/>
  <c r="J396" i="1"/>
  <c r="D419" i="1"/>
  <c r="E419" i="1"/>
  <c r="F419" i="1"/>
  <c r="G419" i="1"/>
  <c r="H419" i="1"/>
  <c r="I419" i="1"/>
  <c r="J419" i="1"/>
  <c r="C421" i="1"/>
  <c r="C420" i="1"/>
  <c r="C395" i="1" s="1"/>
  <c r="C558" i="1"/>
  <c r="C555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29" i="1"/>
  <c r="E529" i="1"/>
  <c r="F529" i="1"/>
  <c r="G529" i="1"/>
  <c r="H529" i="1"/>
  <c r="I529" i="1"/>
  <c r="J529" i="1"/>
  <c r="C533" i="1"/>
  <c r="D620" i="1"/>
  <c r="E620" i="1"/>
  <c r="F620" i="1"/>
  <c r="G620" i="1"/>
  <c r="H620" i="1"/>
  <c r="I620" i="1"/>
  <c r="J620" i="1"/>
  <c r="C623" i="1"/>
  <c r="D560" i="1"/>
  <c r="E560" i="1"/>
  <c r="F560" i="1"/>
  <c r="G560" i="1"/>
  <c r="H560" i="1"/>
  <c r="I560" i="1"/>
  <c r="J560" i="1"/>
  <c r="C560" i="1"/>
  <c r="D555" i="1"/>
  <c r="E555" i="1"/>
  <c r="F555" i="1"/>
  <c r="G555" i="1"/>
  <c r="H555" i="1"/>
  <c r="I555" i="1"/>
  <c r="J555" i="1"/>
  <c r="D545" i="1"/>
  <c r="E545" i="1"/>
  <c r="F545" i="1"/>
  <c r="G545" i="1"/>
  <c r="H545" i="1"/>
  <c r="I545" i="1"/>
  <c r="J545" i="1"/>
  <c r="C545" i="1"/>
  <c r="D550" i="1"/>
  <c r="E550" i="1"/>
  <c r="F550" i="1"/>
  <c r="G550" i="1"/>
  <c r="H550" i="1"/>
  <c r="I550" i="1"/>
  <c r="J550" i="1"/>
  <c r="C550" i="1"/>
  <c r="D535" i="1"/>
  <c r="E535" i="1"/>
  <c r="F535" i="1"/>
  <c r="G535" i="1"/>
  <c r="H535" i="1"/>
  <c r="I535" i="1"/>
  <c r="J535" i="1"/>
  <c r="J731" i="1"/>
  <c r="D732" i="1"/>
  <c r="D731" i="1" s="1"/>
  <c r="E732" i="1"/>
  <c r="E731" i="1" s="1"/>
  <c r="F732" i="1"/>
  <c r="F731" i="1" s="1"/>
  <c r="G732" i="1"/>
  <c r="G731" i="1" s="1"/>
  <c r="H732" i="1"/>
  <c r="H731" i="1" s="1"/>
  <c r="I732" i="1"/>
  <c r="I731" i="1" s="1"/>
  <c r="D735" i="1"/>
  <c r="E735" i="1"/>
  <c r="F735" i="1"/>
  <c r="G735" i="1"/>
  <c r="H735" i="1"/>
  <c r="I735" i="1"/>
  <c r="C736" i="1"/>
  <c r="C732" i="1" s="1"/>
  <c r="D682" i="1"/>
  <c r="E682" i="1"/>
  <c r="F682" i="1"/>
  <c r="H682" i="1"/>
  <c r="I682" i="1"/>
  <c r="J682" i="1"/>
  <c r="C684" i="1"/>
  <c r="C682" i="1" s="1"/>
  <c r="D679" i="1"/>
  <c r="H679" i="1"/>
  <c r="I679" i="1"/>
  <c r="J679" i="1"/>
  <c r="C680" i="1"/>
  <c r="C679" i="1" s="1"/>
  <c r="D686" i="1"/>
  <c r="E686" i="1"/>
  <c r="F686" i="1"/>
  <c r="G686" i="1"/>
  <c r="H686" i="1"/>
  <c r="I686" i="1"/>
  <c r="J686" i="1"/>
  <c r="C687" i="1"/>
  <c r="D694" i="1"/>
  <c r="E694" i="1"/>
  <c r="F694" i="1"/>
  <c r="G694" i="1"/>
  <c r="H694" i="1"/>
  <c r="I694" i="1"/>
  <c r="J694" i="1"/>
  <c r="C697" i="1"/>
  <c r="C694" i="1" s="1"/>
  <c r="D676" i="1"/>
  <c r="E676" i="1"/>
  <c r="F676" i="1"/>
  <c r="G676" i="1"/>
  <c r="H676" i="1"/>
  <c r="I676" i="1"/>
  <c r="C677" i="1"/>
  <c r="C676" i="1" s="1"/>
  <c r="D670" i="1"/>
  <c r="E670" i="1"/>
  <c r="F670" i="1"/>
  <c r="G670" i="1"/>
  <c r="H670" i="1"/>
  <c r="I670" i="1"/>
  <c r="J670" i="1"/>
  <c r="C671" i="1"/>
  <c r="C670" i="1" s="1"/>
  <c r="D667" i="1"/>
  <c r="E667" i="1"/>
  <c r="F667" i="1"/>
  <c r="G667" i="1"/>
  <c r="H667" i="1"/>
  <c r="I667" i="1"/>
  <c r="J667" i="1"/>
  <c r="C668" i="1"/>
  <c r="C667" i="1" s="1"/>
  <c r="D664" i="1"/>
  <c r="E664" i="1"/>
  <c r="F664" i="1"/>
  <c r="G664" i="1"/>
  <c r="H664" i="1"/>
  <c r="I664" i="1"/>
  <c r="J664" i="1"/>
  <c r="C665" i="1"/>
  <c r="C664" i="1" s="1"/>
  <c r="C662" i="1"/>
  <c r="C661" i="1" s="1"/>
  <c r="D658" i="1"/>
  <c r="E658" i="1"/>
  <c r="F658" i="1"/>
  <c r="G658" i="1"/>
  <c r="H658" i="1"/>
  <c r="I658" i="1"/>
  <c r="J658" i="1"/>
  <c r="C659" i="1"/>
  <c r="D612" i="1"/>
  <c r="E612" i="1"/>
  <c r="F612" i="1"/>
  <c r="G612" i="1"/>
  <c r="H612" i="1"/>
  <c r="I612" i="1"/>
  <c r="J612" i="1"/>
  <c r="C614" i="1"/>
  <c r="D625" i="1"/>
  <c r="E625" i="1"/>
  <c r="F625" i="1"/>
  <c r="G625" i="1"/>
  <c r="H625" i="1"/>
  <c r="I625" i="1"/>
  <c r="J625" i="1"/>
  <c r="C627" i="1"/>
  <c r="C625" i="1" s="1"/>
  <c r="D629" i="1"/>
  <c r="E629" i="1"/>
  <c r="F629" i="1"/>
  <c r="G629" i="1"/>
  <c r="H629" i="1"/>
  <c r="I629" i="1"/>
  <c r="J629" i="1"/>
  <c r="C631" i="1"/>
  <c r="C629" i="1" s="1"/>
  <c r="D633" i="1"/>
  <c r="C635" i="1"/>
  <c r="C633" i="1" s="1"/>
  <c r="D616" i="1"/>
  <c r="H616" i="1"/>
  <c r="I616" i="1"/>
  <c r="J616" i="1"/>
  <c r="C618" i="1"/>
  <c r="D565" i="1"/>
  <c r="E565" i="1"/>
  <c r="F565" i="1"/>
  <c r="G565" i="1"/>
  <c r="H565" i="1"/>
  <c r="I565" i="1"/>
  <c r="J565" i="1"/>
  <c r="C566" i="1"/>
  <c r="C565" i="1" s="1"/>
  <c r="D570" i="1"/>
  <c r="E570" i="1"/>
  <c r="F570" i="1"/>
  <c r="G570" i="1"/>
  <c r="H570" i="1"/>
  <c r="I570" i="1"/>
  <c r="J570" i="1"/>
  <c r="C571" i="1"/>
  <c r="C570" i="1" s="1"/>
  <c r="D581" i="1"/>
  <c r="E581" i="1"/>
  <c r="F581" i="1"/>
  <c r="G581" i="1"/>
  <c r="H581" i="1"/>
  <c r="I581" i="1"/>
  <c r="J581" i="1"/>
  <c r="C581" i="1"/>
  <c r="D586" i="1"/>
  <c r="E586" i="1"/>
  <c r="F586" i="1"/>
  <c r="G586" i="1"/>
  <c r="H586" i="1"/>
  <c r="I586" i="1"/>
  <c r="J586" i="1"/>
  <c r="D540" i="1"/>
  <c r="E540" i="1"/>
  <c r="F540" i="1"/>
  <c r="G540" i="1"/>
  <c r="H540" i="1"/>
  <c r="I540" i="1"/>
  <c r="J540" i="1"/>
  <c r="C542" i="1"/>
  <c r="C540" i="1" s="1"/>
  <c r="C537" i="1"/>
  <c r="C535" i="1" s="1"/>
  <c r="C532" i="1"/>
  <c r="D523" i="1"/>
  <c r="H523" i="1"/>
  <c r="I523" i="1"/>
  <c r="J523" i="1"/>
  <c r="C526" i="1"/>
  <c r="C523" i="1" s="1"/>
  <c r="D511" i="1"/>
  <c r="H511" i="1"/>
  <c r="I511" i="1"/>
  <c r="J511" i="1"/>
  <c r="D517" i="1"/>
  <c r="H517" i="1"/>
  <c r="I517" i="1"/>
  <c r="J517" i="1"/>
  <c r="C520" i="1"/>
  <c r="C517" i="1" s="1"/>
  <c r="C514" i="1"/>
  <c r="C511" i="1" s="1"/>
  <c r="C508" i="1"/>
  <c r="E451" i="1"/>
  <c r="E447" i="1" s="1"/>
  <c r="F451" i="1"/>
  <c r="F447" i="1" s="1"/>
  <c r="G451" i="1"/>
  <c r="G447" i="1" s="1"/>
  <c r="J451" i="1"/>
  <c r="J447" i="1" s="1"/>
  <c r="D487" i="1"/>
  <c r="E487" i="1"/>
  <c r="F487" i="1"/>
  <c r="G487" i="1"/>
  <c r="H487" i="1"/>
  <c r="I487" i="1"/>
  <c r="J487" i="1"/>
  <c r="D488" i="1"/>
  <c r="D484" i="1" s="1"/>
  <c r="E488" i="1"/>
  <c r="E484" i="1" s="1"/>
  <c r="F488" i="1"/>
  <c r="F484" i="1" s="1"/>
  <c r="G488" i="1"/>
  <c r="G484" i="1" s="1"/>
  <c r="H488" i="1"/>
  <c r="H484" i="1" s="1"/>
  <c r="I488" i="1"/>
  <c r="I484" i="1" s="1"/>
  <c r="J488" i="1"/>
  <c r="J484" i="1" s="1"/>
  <c r="C490" i="1"/>
  <c r="C487" i="1" s="1"/>
  <c r="D474" i="1"/>
  <c r="E474" i="1"/>
  <c r="F474" i="1"/>
  <c r="G474" i="1"/>
  <c r="H474" i="1"/>
  <c r="I474" i="1"/>
  <c r="C476" i="1"/>
  <c r="C474" i="1" s="1"/>
  <c r="C467" i="1"/>
  <c r="C468" i="1"/>
  <c r="C463" i="1"/>
  <c r="C464" i="1"/>
  <c r="C459" i="1"/>
  <c r="C460" i="1"/>
  <c r="D424" i="1"/>
  <c r="E424" i="1"/>
  <c r="F424" i="1"/>
  <c r="G424" i="1"/>
  <c r="H424" i="1"/>
  <c r="I424" i="1"/>
  <c r="J424" i="1"/>
  <c r="C425" i="1"/>
  <c r="C426" i="1"/>
  <c r="C422" i="1"/>
  <c r="E414" i="1"/>
  <c r="F414" i="1"/>
  <c r="C416" i="1"/>
  <c r="C414" i="1" s="1"/>
  <c r="E409" i="1"/>
  <c r="F409" i="1"/>
  <c r="C411" i="1"/>
  <c r="D404" i="1"/>
  <c r="E404" i="1"/>
  <c r="F404" i="1"/>
  <c r="G404" i="1"/>
  <c r="H404" i="1"/>
  <c r="I404" i="1"/>
  <c r="J404" i="1"/>
  <c r="C407" i="1"/>
  <c r="D377" i="1"/>
  <c r="H377" i="1"/>
  <c r="I377" i="1"/>
  <c r="J377" i="1"/>
  <c r="D374" i="1"/>
  <c r="F374" i="1"/>
  <c r="G374" i="1"/>
  <c r="H374" i="1"/>
  <c r="I374" i="1"/>
  <c r="J374" i="1"/>
  <c r="C375" i="1"/>
  <c r="C374" i="1" s="1"/>
  <c r="D370" i="1"/>
  <c r="F370" i="1"/>
  <c r="G370" i="1"/>
  <c r="H370" i="1"/>
  <c r="I370" i="1"/>
  <c r="J370" i="1"/>
  <c r="C370" i="1"/>
  <c r="D366" i="1"/>
  <c r="H366" i="1"/>
  <c r="I366" i="1"/>
  <c r="J366" i="1"/>
  <c r="C368" i="1"/>
  <c r="D334" i="1"/>
  <c r="D329" i="1" s="1"/>
  <c r="E334" i="1"/>
  <c r="E329" i="1" s="1"/>
  <c r="F334" i="1"/>
  <c r="F329" i="1" s="1"/>
  <c r="G334" i="1"/>
  <c r="G329" i="1" s="1"/>
  <c r="H334" i="1"/>
  <c r="H329" i="1" s="1"/>
  <c r="I334" i="1"/>
  <c r="I329" i="1" s="1"/>
  <c r="J334" i="1"/>
  <c r="J329" i="1" s="1"/>
  <c r="C334" i="1"/>
  <c r="C329" i="1" s="1"/>
  <c r="D347" i="1"/>
  <c r="E347" i="1"/>
  <c r="H347" i="1"/>
  <c r="I347" i="1"/>
  <c r="J347" i="1"/>
  <c r="C350" i="1"/>
  <c r="C347" i="1" s="1"/>
  <c r="D342" i="1"/>
  <c r="E342" i="1"/>
  <c r="F342" i="1"/>
  <c r="G342" i="1"/>
  <c r="H342" i="1"/>
  <c r="I342" i="1"/>
  <c r="J342" i="1"/>
  <c r="C342" i="1"/>
  <c r="D337" i="1"/>
  <c r="E337" i="1"/>
  <c r="F337" i="1"/>
  <c r="G337" i="1"/>
  <c r="H337" i="1"/>
  <c r="I337" i="1"/>
  <c r="J337" i="1"/>
  <c r="C340" i="1"/>
  <c r="C337" i="1" s="1"/>
  <c r="D312" i="1"/>
  <c r="E312" i="1"/>
  <c r="F312" i="1"/>
  <c r="G312" i="1"/>
  <c r="H312" i="1"/>
  <c r="I312" i="1"/>
  <c r="J312" i="1"/>
  <c r="C315" i="1"/>
  <c r="C312" i="1" s="1"/>
  <c r="D306" i="1"/>
  <c r="E306" i="1"/>
  <c r="F306" i="1"/>
  <c r="G306" i="1"/>
  <c r="H306" i="1"/>
  <c r="I306" i="1"/>
  <c r="J306" i="1"/>
  <c r="C309" i="1"/>
  <c r="C303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C249" i="1" s="1"/>
  <c r="C246" i="1" s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27" i="1"/>
  <c r="D673" i="1"/>
  <c r="H673" i="1"/>
  <c r="I673" i="1"/>
  <c r="J673" i="1"/>
  <c r="C674" i="1"/>
  <c r="D462" i="1"/>
  <c r="D451" i="1"/>
  <c r="D447" i="1" s="1"/>
  <c r="D466" i="1"/>
  <c r="D458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28" i="1"/>
  <c r="J727" i="1" s="1"/>
  <c r="D603" i="1"/>
  <c r="E603" i="1"/>
  <c r="F603" i="1"/>
  <c r="G603" i="1"/>
  <c r="H603" i="1"/>
  <c r="I603" i="1"/>
  <c r="J603" i="1"/>
  <c r="C622" i="1"/>
  <c r="D503" i="1"/>
  <c r="D497" i="1" s="1"/>
  <c r="E503" i="1"/>
  <c r="E497" i="1" s="1"/>
  <c r="F503" i="1"/>
  <c r="F497" i="1" s="1"/>
  <c r="G503" i="1"/>
  <c r="G497" i="1" s="1"/>
  <c r="H503" i="1"/>
  <c r="H497" i="1" s="1"/>
  <c r="I503" i="1"/>
  <c r="I497" i="1" s="1"/>
  <c r="J503" i="1"/>
  <c r="J497" i="1" s="1"/>
  <c r="D501" i="1"/>
  <c r="D495" i="1" s="1"/>
  <c r="E501" i="1"/>
  <c r="E495" i="1" s="1"/>
  <c r="F501" i="1"/>
  <c r="F495" i="1" s="1"/>
  <c r="G501" i="1"/>
  <c r="G495" i="1" s="1"/>
  <c r="H501" i="1"/>
  <c r="H495" i="1" s="1"/>
  <c r="I501" i="1"/>
  <c r="I495" i="1" s="1"/>
  <c r="J501" i="1"/>
  <c r="D500" i="1"/>
  <c r="D494" i="1" s="1"/>
  <c r="E500" i="1"/>
  <c r="E494" i="1" s="1"/>
  <c r="F500" i="1"/>
  <c r="F494" i="1" s="1"/>
  <c r="G500" i="1"/>
  <c r="G494" i="1" s="1"/>
  <c r="H500" i="1"/>
  <c r="H494" i="1" s="1"/>
  <c r="I500" i="1"/>
  <c r="I494" i="1" s="1"/>
  <c r="J500" i="1"/>
  <c r="J494" i="1" s="1"/>
  <c r="H451" i="1"/>
  <c r="H447" i="1" s="1"/>
  <c r="I451" i="1"/>
  <c r="I447" i="1" s="1"/>
  <c r="J474" i="1"/>
  <c r="J470" i="1"/>
  <c r="E466" i="1"/>
  <c r="F466" i="1"/>
  <c r="G466" i="1"/>
  <c r="H466" i="1"/>
  <c r="I466" i="1"/>
  <c r="J466" i="1"/>
  <c r="E462" i="1"/>
  <c r="F462" i="1"/>
  <c r="G462" i="1"/>
  <c r="H462" i="1"/>
  <c r="I462" i="1"/>
  <c r="J462" i="1"/>
  <c r="E454" i="1"/>
  <c r="F454" i="1"/>
  <c r="G454" i="1"/>
  <c r="H454" i="1"/>
  <c r="D294" i="1"/>
  <c r="E294" i="1"/>
  <c r="F294" i="1"/>
  <c r="G294" i="1"/>
  <c r="H294" i="1"/>
  <c r="I294" i="1"/>
  <c r="J294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60" i="1"/>
  <c r="E360" i="1"/>
  <c r="G360" i="1"/>
  <c r="I360" i="1"/>
  <c r="J360" i="1"/>
  <c r="F362" i="1"/>
  <c r="C379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656" i="1" l="1"/>
  <c r="C364" i="1"/>
  <c r="C360" i="1" s="1"/>
  <c r="E24" i="1"/>
  <c r="J495" i="1"/>
  <c r="C456" i="1"/>
  <c r="C452" i="1" s="1"/>
  <c r="F24" i="1"/>
  <c r="F14" i="1" s="1"/>
  <c r="D24" i="1"/>
  <c r="I100" i="1"/>
  <c r="C745" i="1"/>
  <c r="C739" i="1" s="1"/>
  <c r="C740" i="1"/>
  <c r="C234" i="1"/>
  <c r="J359" i="1"/>
  <c r="J362" i="1"/>
  <c r="J358" i="1" s="1"/>
  <c r="H359" i="1"/>
  <c r="H362" i="1"/>
  <c r="H358" i="1" s="1"/>
  <c r="D359" i="1"/>
  <c r="D362" i="1"/>
  <c r="D358" i="1" s="1"/>
  <c r="G359" i="1"/>
  <c r="G362" i="1"/>
  <c r="G358" i="1" s="1"/>
  <c r="I359" i="1"/>
  <c r="I362" i="1"/>
  <c r="I358" i="1" s="1"/>
  <c r="E359" i="1"/>
  <c r="E362" i="1"/>
  <c r="E358" i="1" s="1"/>
  <c r="H360" i="1"/>
  <c r="C612" i="1"/>
  <c r="C608" i="1"/>
  <c r="C603" i="1" s="1"/>
  <c r="C402" i="1"/>
  <c r="C397" i="1" s="1"/>
  <c r="C502" i="1"/>
  <c r="C496" i="1" s="1"/>
  <c r="C673" i="1"/>
  <c r="C173" i="1"/>
  <c r="C168" i="1" s="1"/>
  <c r="C129" i="1"/>
  <c r="C127" i="1"/>
  <c r="C126" i="1" s="1"/>
  <c r="C366" i="1"/>
  <c r="C609" i="1"/>
  <c r="C604" i="1" s="1"/>
  <c r="C686" i="1"/>
  <c r="C654" i="1"/>
  <c r="C33" i="1"/>
  <c r="C29" i="1" s="1"/>
  <c r="G32" i="1"/>
  <c r="C135" i="1"/>
  <c r="C300" i="1"/>
  <c r="C294" i="1" s="1"/>
  <c r="F360" i="1"/>
  <c r="F359" i="1"/>
  <c r="H51" i="1"/>
  <c r="H49" i="1" s="1"/>
  <c r="C616" i="1"/>
  <c r="J51" i="1"/>
  <c r="J49" i="1" s="1"/>
  <c r="C505" i="1"/>
  <c r="C306" i="1"/>
  <c r="I391" i="1"/>
  <c r="D124" i="1"/>
  <c r="D123" i="1" s="1"/>
  <c r="C620" i="1"/>
  <c r="F728" i="1"/>
  <c r="F727" i="1" s="1"/>
  <c r="H392" i="1"/>
  <c r="F392" i="1"/>
  <c r="D392" i="1"/>
  <c r="I392" i="1"/>
  <c r="G392" i="1"/>
  <c r="E392" i="1"/>
  <c r="C610" i="1"/>
  <c r="C605" i="1" s="1"/>
  <c r="I653" i="1"/>
  <c r="G52" i="1"/>
  <c r="J29" i="1"/>
  <c r="H29" i="1"/>
  <c r="D29" i="1"/>
  <c r="C455" i="1"/>
  <c r="C451" i="1" s="1"/>
  <c r="C447" i="1" s="1"/>
  <c r="J28" i="1"/>
  <c r="I29" i="1"/>
  <c r="E29" i="1"/>
  <c r="H28" i="1"/>
  <c r="F29" i="1"/>
  <c r="G29" i="1"/>
  <c r="C215" i="1"/>
  <c r="E458" i="1"/>
  <c r="F458" i="1"/>
  <c r="I458" i="1"/>
  <c r="J458" i="1"/>
  <c r="G458" i="1"/>
  <c r="H458" i="1"/>
  <c r="E52" i="1"/>
  <c r="I75" i="1"/>
  <c r="I72" i="1" s="1"/>
  <c r="C503" i="1"/>
  <c r="C497" i="1" s="1"/>
  <c r="H653" i="1"/>
  <c r="D653" i="1"/>
  <c r="I52" i="1"/>
  <c r="F52" i="1"/>
  <c r="E297" i="1"/>
  <c r="C359" i="1"/>
  <c r="D499" i="1"/>
  <c r="D493" i="1" s="1"/>
  <c r="H728" i="1"/>
  <c r="H727" i="1" s="1"/>
  <c r="J75" i="1"/>
  <c r="J72" i="1" s="1"/>
  <c r="D75" i="1"/>
  <c r="D72" i="1" s="1"/>
  <c r="E728" i="1"/>
  <c r="E727" i="1" s="1"/>
  <c r="D728" i="1"/>
  <c r="D724" i="1" s="1"/>
  <c r="D723" i="1" s="1"/>
  <c r="C466" i="1"/>
  <c r="I728" i="1"/>
  <c r="I727" i="1" s="1"/>
  <c r="C458" i="1"/>
  <c r="C60" i="1"/>
  <c r="D297" i="1"/>
  <c r="C500" i="1"/>
  <c r="C494" i="1" s="1"/>
  <c r="G22" i="1"/>
  <c r="C501" i="1"/>
  <c r="C495" i="1" s="1"/>
  <c r="J653" i="1"/>
  <c r="F15" i="1"/>
  <c r="G728" i="1"/>
  <c r="G727" i="1" s="1"/>
  <c r="C655" i="1"/>
  <c r="H75" i="1"/>
  <c r="H72" i="1" s="1"/>
  <c r="C742" i="1"/>
  <c r="I499" i="1"/>
  <c r="I493" i="1" s="1"/>
  <c r="D52" i="1"/>
  <c r="J499" i="1"/>
  <c r="J493" i="1" s="1"/>
  <c r="C637" i="1"/>
  <c r="F653" i="1"/>
  <c r="H170" i="1"/>
  <c r="D170" i="1"/>
  <c r="C335" i="1"/>
  <c r="C330" i="1" s="1"/>
  <c r="J15" i="1"/>
  <c r="H15" i="1"/>
  <c r="J170" i="1"/>
  <c r="F170" i="1"/>
  <c r="I170" i="1"/>
  <c r="G15" i="1"/>
  <c r="D15" i="1"/>
  <c r="I15" i="1"/>
  <c r="E15" i="1"/>
  <c r="E75" i="1"/>
  <c r="E72" i="1" s="1"/>
  <c r="G653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99" i="1"/>
  <c r="I394" i="1" s="1"/>
  <c r="E399" i="1"/>
  <c r="C396" i="1"/>
  <c r="J399" i="1"/>
  <c r="J394" i="1" s="1"/>
  <c r="F399" i="1"/>
  <c r="G399" i="1"/>
  <c r="G394" i="1" s="1"/>
  <c r="H399" i="1"/>
  <c r="H394" i="1" s="1"/>
  <c r="D399" i="1"/>
  <c r="H391" i="1"/>
  <c r="D391" i="1"/>
  <c r="C390" i="1"/>
  <c r="F395" i="1"/>
  <c r="F17" i="1" s="1"/>
  <c r="G25" i="1"/>
  <c r="H22" i="1"/>
  <c r="H12" i="1" s="1"/>
  <c r="D22" i="1"/>
  <c r="C462" i="1"/>
  <c r="G395" i="1"/>
  <c r="G17" i="1" s="1"/>
  <c r="I22" i="1"/>
  <c r="I12" i="1" s="1"/>
  <c r="E22" i="1"/>
  <c r="E12" i="1" s="1"/>
  <c r="C529" i="1"/>
  <c r="G391" i="1"/>
  <c r="D395" i="1"/>
  <c r="D17" i="1" s="1"/>
  <c r="E390" i="1"/>
  <c r="I25" i="1"/>
  <c r="E25" i="1"/>
  <c r="F22" i="1"/>
  <c r="E391" i="1"/>
  <c r="C419" i="1"/>
  <c r="J392" i="1"/>
  <c r="F391" i="1"/>
  <c r="C735" i="1"/>
  <c r="F141" i="1"/>
  <c r="C728" i="1"/>
  <c r="C727" i="1" s="1"/>
  <c r="C731" i="1"/>
  <c r="C424" i="1"/>
  <c r="C658" i="1"/>
  <c r="H499" i="1"/>
  <c r="H493" i="1" s="1"/>
  <c r="F499" i="1"/>
  <c r="F493" i="1" s="1"/>
  <c r="G499" i="1"/>
  <c r="G493" i="1" s="1"/>
  <c r="E499" i="1"/>
  <c r="E493" i="1" s="1"/>
  <c r="C404" i="1"/>
  <c r="C488" i="1"/>
  <c r="C484" i="1" s="1"/>
  <c r="E653" i="1"/>
  <c r="D607" i="1"/>
  <c r="D602" i="1" s="1"/>
  <c r="J724" i="1"/>
  <c r="J723" i="1" s="1"/>
  <c r="C377" i="1"/>
  <c r="C409" i="1"/>
  <c r="C35" i="1"/>
  <c r="C56" i="1"/>
  <c r="H607" i="1"/>
  <c r="H602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7" i="1"/>
  <c r="G297" i="1"/>
  <c r="J297" i="1"/>
  <c r="H297" i="1"/>
  <c r="F297" i="1"/>
  <c r="F358" i="1"/>
  <c r="D450" i="1"/>
  <c r="D446" i="1" s="1"/>
  <c r="I332" i="1"/>
  <c r="I327" i="1" s="1"/>
  <c r="G332" i="1"/>
  <c r="G327" i="1" s="1"/>
  <c r="E332" i="1"/>
  <c r="E327" i="1" s="1"/>
  <c r="J607" i="1"/>
  <c r="J602" i="1" s="1"/>
  <c r="F607" i="1"/>
  <c r="F602" i="1" s="1"/>
  <c r="C151" i="1"/>
  <c r="H332" i="1"/>
  <c r="H327" i="1" s="1"/>
  <c r="F332" i="1"/>
  <c r="F327" i="1" s="1"/>
  <c r="D332" i="1"/>
  <c r="D327" i="1" s="1"/>
  <c r="I607" i="1"/>
  <c r="I602" i="1" s="1"/>
  <c r="G607" i="1"/>
  <c r="G602" i="1" s="1"/>
  <c r="E607" i="1"/>
  <c r="E602" i="1" s="1"/>
  <c r="H147" i="1"/>
  <c r="D147" i="1"/>
  <c r="I28" i="1"/>
  <c r="J31" i="1"/>
  <c r="H31" i="1"/>
  <c r="H52" i="1"/>
  <c r="C145" i="1"/>
  <c r="C153" i="1"/>
  <c r="J147" i="1"/>
  <c r="F147" i="1"/>
  <c r="D452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G31" i="1" l="1"/>
  <c r="H13" i="1"/>
  <c r="F16" i="1"/>
  <c r="D18" i="1"/>
  <c r="D16" i="1" s="1"/>
  <c r="I13" i="1"/>
  <c r="D14" i="1"/>
  <c r="G28" i="1"/>
  <c r="G27" i="1" s="1"/>
  <c r="F32" i="1"/>
  <c r="I389" i="1"/>
  <c r="G389" i="1"/>
  <c r="F724" i="1"/>
  <c r="F723" i="1" s="1"/>
  <c r="H389" i="1"/>
  <c r="C454" i="1"/>
  <c r="C450" i="1" s="1"/>
  <c r="C446" i="1" s="1"/>
  <c r="H724" i="1"/>
  <c r="H723" i="1" s="1"/>
  <c r="J13" i="1"/>
  <c r="C13" i="1" s="1"/>
  <c r="C297" i="1"/>
  <c r="I27" i="1"/>
  <c r="G12" i="1"/>
  <c r="D727" i="1"/>
  <c r="I724" i="1"/>
  <c r="I723" i="1" s="1"/>
  <c r="C362" i="1"/>
  <c r="C358" i="1" s="1"/>
  <c r="E724" i="1"/>
  <c r="E723" i="1" s="1"/>
  <c r="G724" i="1"/>
  <c r="G723" i="1" s="1"/>
  <c r="C448" i="1"/>
  <c r="C100" i="1"/>
  <c r="C653" i="1"/>
  <c r="C499" i="1"/>
  <c r="C493" i="1" s="1"/>
  <c r="C124" i="1"/>
  <c r="C123" i="1" s="1"/>
  <c r="C52" i="1"/>
  <c r="J389" i="1"/>
  <c r="C141" i="1"/>
  <c r="C170" i="1"/>
  <c r="C167" i="1"/>
  <c r="C165" i="1" s="1"/>
  <c r="C332" i="1"/>
  <c r="C327" i="1" s="1"/>
  <c r="J21" i="1"/>
  <c r="C91" i="1"/>
  <c r="I21" i="1"/>
  <c r="H21" i="1"/>
  <c r="D448" i="1"/>
  <c r="F394" i="1"/>
  <c r="F389" i="1" s="1"/>
  <c r="E394" i="1"/>
  <c r="E389" i="1" s="1"/>
  <c r="D394" i="1"/>
  <c r="D389" i="1" s="1"/>
  <c r="C399" i="1"/>
  <c r="D12" i="1"/>
  <c r="D390" i="1"/>
  <c r="F390" i="1"/>
  <c r="F12" i="1"/>
  <c r="C49" i="1"/>
  <c r="C724" i="1"/>
  <c r="C723" i="1" s="1"/>
  <c r="J27" i="1"/>
  <c r="H27" i="1"/>
  <c r="C391" i="1"/>
  <c r="C147" i="1"/>
  <c r="C607" i="1"/>
  <c r="C602" i="1" s="1"/>
  <c r="G452" i="1"/>
  <c r="G450" i="1"/>
  <c r="G446" i="1" s="1"/>
  <c r="F450" i="1"/>
  <c r="F446" i="1" s="1"/>
  <c r="J452" i="1"/>
  <c r="J19" i="1" s="1"/>
  <c r="C19" i="1" s="1"/>
  <c r="J454" i="1"/>
  <c r="J450" i="1" s="1"/>
  <c r="J446" i="1" s="1"/>
  <c r="E452" i="1"/>
  <c r="E19" i="1" s="1"/>
  <c r="E14" i="1" s="1"/>
  <c r="E450" i="1"/>
  <c r="E446" i="1" s="1"/>
  <c r="I452" i="1"/>
  <c r="I454" i="1"/>
  <c r="I450" i="1" s="1"/>
  <c r="I446" i="1" s="1"/>
  <c r="H452" i="1"/>
  <c r="H450" i="1"/>
  <c r="H446" i="1" s="1"/>
  <c r="H16" i="1" l="1"/>
  <c r="G13" i="1"/>
  <c r="G16" i="1"/>
  <c r="J16" i="1"/>
  <c r="E16" i="1"/>
  <c r="I16" i="1"/>
  <c r="H14" i="1"/>
  <c r="H11" i="1" s="1"/>
  <c r="G21" i="1"/>
  <c r="E32" i="1"/>
  <c r="E23" i="1" s="1"/>
  <c r="F21" i="1"/>
  <c r="F31" i="1"/>
  <c r="F28" i="1"/>
  <c r="F27" i="1" s="1"/>
  <c r="C394" i="1"/>
  <c r="C389" i="1" s="1"/>
  <c r="I448" i="1"/>
  <c r="J448" i="1"/>
  <c r="G448" i="1"/>
  <c r="H448" i="1"/>
  <c r="E448" i="1"/>
  <c r="F448" i="1"/>
  <c r="I14" i="1" l="1"/>
  <c r="I11" i="1" s="1"/>
  <c r="J14" i="1"/>
  <c r="G14" i="1"/>
  <c r="G11" i="1" s="1"/>
  <c r="F13" i="1"/>
  <c r="F11" i="1" s="1"/>
  <c r="C40" i="1"/>
  <c r="D32" i="1"/>
  <c r="D23" i="1" s="1"/>
  <c r="E28" i="1"/>
  <c r="E27" i="1" s="1"/>
  <c r="E31" i="1"/>
  <c r="C16" i="1"/>
  <c r="C392" i="1"/>
  <c r="J11" i="1" l="1"/>
  <c r="C14" i="1"/>
  <c r="C32" i="1"/>
  <c r="C39" i="1"/>
  <c r="D31" i="1"/>
  <c r="D28" i="1"/>
  <c r="D27" i="1" s="1"/>
  <c r="E21" i="1"/>
  <c r="E13" i="1"/>
  <c r="E11" i="1" s="1"/>
  <c r="D21" i="1" l="1"/>
  <c r="D13" i="1"/>
  <c r="D11" i="1" s="1"/>
  <c r="C28" i="1"/>
  <c r="C27" i="1" s="1"/>
  <c r="C31" i="1"/>
  <c r="C21" i="1" l="1"/>
  <c r="C11" i="1"/>
</calcChain>
</file>

<file path=xl/sharedStrings.xml><?xml version="1.0" encoding="utf-8"?>
<sst xmlns="http://schemas.openxmlformats.org/spreadsheetml/2006/main" count="1000" uniqueCount="296">
  <si>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</si>
  <si>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</si>
  <si>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</si>
  <si>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</si>
  <si>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</si>
  <si>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</si>
  <si>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</si>
  <si>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</si>
  <si>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</si>
  <si>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</si>
  <si>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</si>
  <si>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</si>
  <si>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</si>
  <si>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</si>
  <si>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</si>
  <si>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</si>
  <si>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</si>
  <si>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</si>
  <si>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</si>
  <si>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</si>
  <si>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</si>
  <si>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</si>
  <si>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</si>
  <si>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</si>
  <si>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</si>
  <si>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</si>
  <si>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</si>
  <si>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</si>
  <si>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</si>
  <si>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</si>
  <si>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</si>
  <si>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</si>
  <si>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</si>
  <si>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</si>
  <si>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</si>
  <si>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</si>
  <si>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</si>
  <si>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</si>
  <si>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</si>
  <si>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</si>
  <si>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</si>
  <si>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</si>
  <si>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</si>
  <si>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</si>
  <si>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</si>
  <si>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</si>
  <si>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</si>
  <si>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</si>
  <si>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</si>
  <si>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</si>
  <si>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</si>
  <si>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</si>
  <si>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</si>
  <si>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</si>
  <si>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</si>
  <si>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</si>
  <si>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</si>
  <si>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</si>
  <si>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</si>
  <si>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</si>
  <si>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</si>
  <si>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</si>
  <si>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</si>
  <si>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</si>
  <si>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</si>
  <si>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</si>
  <si>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</si>
  <si>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</si>
  <si>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</si>
  <si>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</si>
  <si>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</si>
  <si>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</si>
  <si>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</si>
  <si>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</si>
  <si>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</si>
  <si>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</si>
  <si>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</si>
  <si>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</si>
  <si>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</si>
  <si>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</si>
  <si>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</si>
  <si>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</si>
  <si>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</si>
  <si>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</si>
  <si>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</si>
  <si>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</si>
  <si>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</si>
  <si>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</si>
  <si>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</si>
  <si>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</si>
  <si>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</si>
  <si>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</si>
  <si>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</si>
  <si>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</si>
  <si>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</si>
  <si>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</si>
  <si>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</si>
  <si>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</si>
  <si>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</si>
  <si>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</si>
  <si>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</si>
  <si>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</si>
  <si>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</si>
  <si>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</si>
  <si>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</si>
  <si>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</si>
  <si>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</si>
  <si>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</si>
  <si>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</si>
  <si>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</si>
  <si>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</si>
  <si>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</si>
  <si>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</si>
  <si>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</si>
  <si>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</si>
  <si>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</si>
  <si>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</si>
  <si>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</si>
  <si>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</si>
  <si>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</si>
  <si>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</si>
  <si>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</si>
  <si>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</si>
  <si>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</si>
  <si>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</si>
  <si>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</si>
  <si>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</si>
  <si>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</si>
  <si>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</si>
  <si>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</si>
  <si>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</si>
  <si>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</si>
  <si>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</si>
  <si>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</si>
  <si>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</si>
  <si>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</si>
  <si>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</si>
  <si>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</si>
  <si>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</si>
  <si>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</si>
  <si>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</si>
  <si>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</si>
  <si>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</si>
  <si>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</si>
  <si>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</si>
  <si>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</si>
  <si>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</si>
  <si>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</si>
  <si>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</si>
  <si>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</si>
  <si>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</si>
  <si>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</si>
  <si>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</si>
  <si>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</si>
  <si>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</si>
  <si>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</si>
  <si>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</si>
  <si>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</si>
  <si>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</si>
  <si>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</si>
  <si>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</si>
  <si>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</si>
  <si>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</si>
  <si>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</si>
  <si>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</si>
  <si>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</si>
  <si>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</si>
  <si>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</si>
  <si>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</si>
  <si>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</si>
  <si>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</si>
  <si>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</si>
  <si>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</si>
  <si>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</si>
  <si>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</si>
  <si>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</si>
  <si>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</si>
  <si>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</si>
  <si>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</si>
  <si>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</si>
  <si>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</si>
  <si>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</si>
  <si>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</si>
  <si>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</si>
  <si>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</si>
  <si>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</si>
  <si>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</si>
  <si>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</si>
  <si>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</si>
  <si>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</si>
  <si>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</si>
  <si>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</si>
  <si>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</si>
  <si>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</si>
  <si>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</si>
  <si>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</si>
  <si>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</si>
  <si>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</si>
  <si>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</si>
  <si>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</si>
  <si>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</si>
  <si>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</si>
  <si>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</si>
  <si>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</si>
  <si>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</si>
  <si>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</si>
  <si>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</si>
  <si>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</si>
  <si>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</si>
  <si>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</si>
  <si>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</si>
  <si>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</si>
  <si>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</si>
  <si>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</si>
  <si>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</si>
  <si>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</si>
  <si>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</si>
  <si>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</si>
  <si>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</si>
  <si>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</si>
  <si>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</si>
  <si>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</si>
  <si>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</si>
  <si>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</si>
  <si>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</si>
  <si>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</si>
  <si>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</si>
  <si>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</si>
  <si>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</si>
  <si>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</si>
  <si>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</si>
  <si>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</si>
  <si>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</si>
  <si>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</si>
  <si>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</si>
  <si>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</si>
  <si>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</si>
  <si>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</si>
  <si>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</si>
  <si>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</si>
  <si>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</si>
  <si>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</si>
  <si>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</si>
  <si>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</si>
  <si>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</si>
  <si>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</si>
  <si>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</si>
  <si>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</si>
  <si>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</si>
  <si>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</si>
  <si>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</si>
  <si>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</si>
  <si>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</si>
  <si>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</si>
  <si>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</si>
  <si>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</si>
  <si>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</si>
  <si>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</si>
  <si>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</si>
  <si>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</si>
  <si>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</si>
  <si>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</si>
  <si>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</si>
  <si>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</si>
  <si>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</si>
  <si>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</si>
  <si>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</si>
  <si>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</si>
  <si>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</si>
  <si>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</si>
  <si>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</si>
  <si>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</si>
  <si>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</si>
  <si>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</si>
  <si>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</si>
  <si>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</si>
  <si>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</si>
  <si>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</si>
  <si>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</si>
  <si>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</si>
  <si>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</si>
  <si>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</si>
  <si>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</si>
  <si>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</si>
  <si>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</si>
  <si>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</si>
  <si>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</si>
  <si>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Мероприятия в сфере обращения с твердыми коммунальными отходами</t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</si>
  <si>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</si>
  <si>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t>Сохранение объектов культурного наследия</t>
  </si>
  <si>
    <t>всего, из них:</t>
  </si>
  <si>
    <t>Поддержка граждан старшего поколения на территории Камышловского городского округа, направленная на улучшение качества жизни</t>
  </si>
  <si>
    <t>Мероприятие 20.</t>
  </si>
  <si>
    <t>Поддержка социально ориентированных некоммерческих организаций на территории Камышловского городского округа</t>
  </si>
  <si>
    <t>Восстановление воинских захоронений</t>
  </si>
  <si>
    <t>Мероприятия по предоставлению региональной поддержки молодым семьям на улучшение жилищных условий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</si>
</sst>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0"/>
  <sheetViews>
    <sheetView tabSelected="1" workbookViewId="0">
      <selection sqref="A1:K800"/>
    </sheetView>
  </sheetViews>
  <sheetFormatPr defaultRowHeight="15" x14ac:dyDescent="0.25"/>
  <cols>
    <col min="1" max="1" width="4.7109375" customWidth="1"/>
    <col min="2" max="2" width="37.42578125" style="5" customWidth="1"/>
    <col min="3" max="3" width="13.7109375" style="3" customWidth="1"/>
    <col min="4" max="4" width="12.5703125" style="3" customWidth="1"/>
    <col min="5" max="5" width="13.570312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79" t="s">
        <v>249</v>
      </c>
      <c r="K1" s="80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99" t="s">
        <v>230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45.7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76.5" customHeight="1" x14ac:dyDescent="0.25">
      <c r="A8" s="10" t="s">
        <v>86</v>
      </c>
      <c r="B8" s="11" t="s">
        <v>85</v>
      </c>
      <c r="C8" s="84" t="s">
        <v>185</v>
      </c>
      <c r="D8" s="85"/>
      <c r="E8" s="85"/>
      <c r="F8" s="85"/>
      <c r="G8" s="85"/>
      <c r="H8" s="85"/>
      <c r="I8" s="85"/>
      <c r="J8" s="86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203</v>
      </c>
      <c r="C11" s="21">
        <f>C12+C13+C14+C15</f>
        <v>2388015738.71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436776026.92000002</v>
      </c>
      <c r="H11" s="21">
        <f t="shared" si="0"/>
        <v>249637962.38</v>
      </c>
      <c r="I11" s="21">
        <f t="shared" si="0"/>
        <v>239992025.91</v>
      </c>
      <c r="J11" s="21">
        <f t="shared" si="0"/>
        <v>244514923.71999997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D12+E12+F12+G12+H12+I12+J12</f>
        <v>256750545.81999999</v>
      </c>
      <c r="D12" s="21">
        <f t="shared" ref="D12:I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>J17+J22</f>
        <v>13907900</v>
      </c>
      <c r="K12" s="22"/>
    </row>
    <row r="13" spans="1:11" x14ac:dyDescent="0.25">
      <c r="A13" s="19">
        <v>3</v>
      </c>
      <c r="B13" s="23" t="s">
        <v>2</v>
      </c>
      <c r="C13" s="21">
        <f>D13+E13+F13+G13+H13+I13+J13</f>
        <v>1129610841.53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84836200</v>
      </c>
      <c r="J13" s="21">
        <f t="shared" si="2"/>
        <v>82776300</v>
      </c>
      <c r="K13" s="22"/>
    </row>
    <row r="14" spans="1:11" x14ac:dyDescent="0.25">
      <c r="A14" s="19">
        <v>4</v>
      </c>
      <c r="B14" s="23" t="s">
        <v>3</v>
      </c>
      <c r="C14" s="21">
        <f>D14+E14+F14+G14+H14+I14+J14</f>
        <v>992904151.3599999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146167890.19999999</v>
      </c>
      <c r="H14" s="21">
        <f t="shared" si="3"/>
        <v>133750839.94000001</v>
      </c>
      <c r="I14" s="21">
        <f t="shared" si="3"/>
        <v>141864925.91</v>
      </c>
      <c r="J14" s="21">
        <f t="shared" si="3"/>
        <v>147830723.71999997</v>
      </c>
      <c r="K14" s="22"/>
    </row>
    <row r="15" spans="1:11" x14ac:dyDescent="0.25">
      <c r="A15" s="19">
        <v>5</v>
      </c>
      <c r="B15" s="23" t="s">
        <v>4</v>
      </c>
      <c r="C15" s="21">
        <f>C145+C298+C497+C605</f>
        <v>8750200</v>
      </c>
      <c r="D15" s="21">
        <f t="shared" ref="D15:J15" si="4">D145+D298+D497+D605</f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1109907917.99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279342248.61000001</v>
      </c>
      <c r="H16" s="21">
        <f t="shared" si="5"/>
        <v>37431030.530000001</v>
      </c>
      <c r="I16" s="21">
        <f t="shared" si="5"/>
        <v>16245011.49</v>
      </c>
      <c r="J16" s="21">
        <f t="shared" si="5"/>
        <v>7936475.2000000002</v>
      </c>
      <c r="K16" s="22"/>
    </row>
    <row r="17" spans="1:11" x14ac:dyDescent="0.25">
      <c r="A17" s="19">
        <v>7</v>
      </c>
      <c r="B17" s="23" t="s">
        <v>1</v>
      </c>
      <c r="C17" s="21">
        <f>D17+E17+F17+G17+H17+I17+J17</f>
        <v>131680645.81999999</v>
      </c>
      <c r="D17" s="21">
        <f t="shared" ref="D17:J17" si="6">D395+D753</f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>D18+E18+F18+G18+H18+I18+J18</f>
        <v>585214449.26999998</v>
      </c>
      <c r="D18" s="21">
        <f>D396+D447+D728+D754+D786</f>
        <v>164753557.94999999</v>
      </c>
      <c r="E18" s="21">
        <f>E396+E447+E728+E754+E786</f>
        <v>116093018.33</v>
      </c>
      <c r="F18" s="21">
        <f>F396+F447+F728+F754+F778</f>
        <v>136968405.31</v>
      </c>
      <c r="G18" s="21">
        <f>G396+G447+G728+G754</f>
        <v>151254100.71000001</v>
      </c>
      <c r="H18" s="21">
        <f>H396+H447+H728+H754</f>
        <v>16145366.969999999</v>
      </c>
      <c r="I18" s="21">
        <f>I396+I447+I728+I754+I778</f>
        <v>0</v>
      </c>
      <c r="J18" s="21">
        <f>J396+J447+J728+J754+J778</f>
        <v>0</v>
      </c>
      <c r="K18" s="22"/>
    </row>
    <row r="19" spans="1:11" x14ac:dyDescent="0.25">
      <c r="A19" s="19">
        <v>9</v>
      </c>
      <c r="B19" s="23" t="s">
        <v>3</v>
      </c>
      <c r="C19" s="21">
        <f>D19+E19+F19+G19+H19+I19+J19</f>
        <v>393012822.89999998</v>
      </c>
      <c r="D19" s="21">
        <f t="shared" ref="D19:E19" si="7">D397+D452+D779+D755+D239</f>
        <v>77062503.210000008</v>
      </c>
      <c r="E19" s="21">
        <f t="shared" si="7"/>
        <v>81365899.939999998</v>
      </c>
      <c r="F19" s="21">
        <f>F397+F452+F779+F755+F239</f>
        <v>105843232.08</v>
      </c>
      <c r="G19" s="21">
        <f>G397+G452+G779+G755+G239</f>
        <v>85908132.889999986</v>
      </c>
      <c r="H19" s="21">
        <f>H397+H452+H779+H755+H239</f>
        <v>18651568.09</v>
      </c>
      <c r="I19" s="21">
        <f>I397+I452+I779+I755+I239+I335</f>
        <v>16245011.49</v>
      </c>
      <c r="J19" s="21">
        <f>J397+J452+J779+J755+J239+J729+J335</f>
        <v>7936475.2000000002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1278107820.72</v>
      </c>
      <c r="D21" s="21">
        <f t="shared" ref="D21:J21" si="8">D22+D23+D24+D25</f>
        <v>147625607.82999998</v>
      </c>
      <c r="E21" s="21">
        <f t="shared" si="8"/>
        <v>149110455.25999999</v>
      </c>
      <c r="F21" s="21">
        <f t="shared" si="8"/>
        <v>151405584.53</v>
      </c>
      <c r="G21" s="21">
        <f t="shared" si="8"/>
        <v>157433778.31</v>
      </c>
      <c r="H21" s="21">
        <f t="shared" si="8"/>
        <v>212206931.85000002</v>
      </c>
      <c r="I21" s="21">
        <f t="shared" si="8"/>
        <v>223747014.41999999</v>
      </c>
      <c r="J21" s="21">
        <f t="shared" si="8"/>
        <v>236578448.51999998</v>
      </c>
      <c r="K21" s="22"/>
    </row>
    <row r="22" spans="1:11" x14ac:dyDescent="0.25">
      <c r="A22" s="19">
        <v>12</v>
      </c>
      <c r="B22" s="23" t="s">
        <v>1</v>
      </c>
      <c r="C22" s="21">
        <f>D22+E22+F22+G22+H22+I22+J22</f>
        <v>125069900</v>
      </c>
      <c r="D22" s="21">
        <f t="shared" ref="D22:I22" si="9">D494+D654</f>
        <v>18592000</v>
      </c>
      <c r="E22" s="21">
        <f t="shared" si="9"/>
        <v>21049000</v>
      </c>
      <c r="F22" s="21">
        <f t="shared" si="9"/>
        <v>25822800</v>
      </c>
      <c r="G22" s="21">
        <f t="shared" si="9"/>
        <v>17897700</v>
      </c>
      <c r="H22" s="21">
        <f t="shared" si="9"/>
        <v>14509600</v>
      </c>
      <c r="I22" s="21">
        <f t="shared" si="9"/>
        <v>13290900</v>
      </c>
      <c r="J22" s="21">
        <f>J494+J654+J247</f>
        <v>13907900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544396392.25999999</v>
      </c>
      <c r="D23" s="21">
        <f>D32+D53+D334+D363+D501+D608+D655+D216</f>
        <v>67223597.129999995</v>
      </c>
      <c r="E23" s="21">
        <f>E32+E53+E334+E363+E501+E608+E655+E216+E172</f>
        <v>72064962.129999995</v>
      </c>
      <c r="F23" s="21">
        <f>F32+F53+F149+F172+F248+F302+F334+F363+F486+F501+F608+F655</f>
        <v>75620952</v>
      </c>
      <c r="G23" s="21">
        <f>G32+G53+G334+G363+G501+G608+G655+G216+G302+G786</f>
        <v>79276321</v>
      </c>
      <c r="H23" s="21">
        <f>H32+H53+H363+H501+H608+H655+H216+H302+H786+H248</f>
        <v>82598060</v>
      </c>
      <c r="I23" s="21">
        <f>I32+I53+I363+I501+I608+I655+I233+I296+I786+I149+I172</f>
        <v>84836200</v>
      </c>
      <c r="J23" s="21">
        <f>J32+J53+J363+J501+J608+J655+J216+J302+J786+J143+J248+J486+J795</f>
        <v>82776300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599891328.46000004</v>
      </c>
      <c r="D24" s="21">
        <f>D33+D54+D76+D94+D103+D127+D150+D173+D249+D303+D335+D364+D487+D502+D609+D656+D740</f>
        <v>53084810.700000003</v>
      </c>
      <c r="E24" s="21">
        <f>E33+E54+E76+E94+E103+E127+E150+E173+E249+E303+E335+E364+E487+E502+E609+E656+E740</f>
        <v>55971493.130000003</v>
      </c>
      <c r="F24" s="21">
        <f>F33+F54+F76+F94+F103+F127+F150+F173+F249+F303+F335+F364+F487+F502+F609+F656+F740</f>
        <v>49961832.529999994</v>
      </c>
      <c r="G24" s="21">
        <f>G33+G54+G76+G94+G103+G127+G150+G173+G249+G303+G335+G364+G487+G502+G609+G656+G740+G787</f>
        <v>60259757.309999995</v>
      </c>
      <c r="H24" s="21">
        <f>H33+H54+H76+H94+H103+H127+H150+H173+H249+H303+H364+H487+H502+H609+H656+H740+H790</f>
        <v>115099271.85000001</v>
      </c>
      <c r="I24" s="21">
        <f>I33+I54+I76+I94+I103+I127+I150+I173+I249+I303+I364+I487+I502+I609+I656+I740+I790</f>
        <v>125619914.41999999</v>
      </c>
      <c r="J24" s="21">
        <f>J33+J54+J76+J94+J103+J127+J150+J173+J249+J303+J364+J487+J502+J609+J656+J740+J790+J796</f>
        <v>139894248.51999998</v>
      </c>
      <c r="K24" s="22"/>
    </row>
    <row r="25" spans="1:11" ht="18" customHeight="1" x14ac:dyDescent="0.25">
      <c r="A25" s="19">
        <v>15</v>
      </c>
      <c r="B25" s="23" t="s">
        <v>4</v>
      </c>
      <c r="C25" s="21">
        <f>C151+C298+C503+C605</f>
        <v>8750200</v>
      </c>
      <c r="D25" s="21">
        <f t="shared" ref="D25:J25" si="10">D151+D298+D503+D605</f>
        <v>8725200</v>
      </c>
      <c r="E25" s="21">
        <f t="shared" si="10"/>
        <v>25000</v>
      </c>
      <c r="F25" s="21">
        <f t="shared" si="10"/>
        <v>0</v>
      </c>
      <c r="G25" s="21">
        <f t="shared" si="10"/>
        <v>0</v>
      </c>
      <c r="H25" s="21">
        <f t="shared" si="10"/>
        <v>0</v>
      </c>
      <c r="I25" s="21">
        <f t="shared" si="10"/>
        <v>0</v>
      </c>
      <c r="J25" s="21">
        <f t="shared" si="10"/>
        <v>0</v>
      </c>
      <c r="K25" s="22"/>
    </row>
    <row r="26" spans="1:11" ht="19.5" customHeight="1" x14ac:dyDescent="0.25">
      <c r="A26" s="19">
        <v>16</v>
      </c>
      <c r="B26" s="81" t="s">
        <v>181</v>
      </c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1">D28+D29</f>
        <v>287200</v>
      </c>
      <c r="E27" s="21">
        <f t="shared" si="11"/>
        <v>280458.3</v>
      </c>
      <c r="F27" s="21">
        <f t="shared" si="11"/>
        <v>0</v>
      </c>
      <c r="G27" s="21">
        <f t="shared" si="11"/>
        <v>400000</v>
      </c>
      <c r="H27" s="21">
        <f t="shared" si="11"/>
        <v>200000</v>
      </c>
      <c r="I27" s="21">
        <f t="shared" si="11"/>
        <v>0</v>
      </c>
      <c r="J27" s="21">
        <f t="shared" si="11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2">D32</f>
        <v>160200</v>
      </c>
      <c r="E28" s="21">
        <f t="shared" si="12"/>
        <v>110465</v>
      </c>
      <c r="F28" s="21">
        <f t="shared" si="12"/>
        <v>0</v>
      </c>
      <c r="G28" s="21">
        <f t="shared" si="12"/>
        <v>0</v>
      </c>
      <c r="H28" s="21">
        <f t="shared" si="12"/>
        <v>0</v>
      </c>
      <c r="I28" s="21">
        <f t="shared" si="12"/>
        <v>0</v>
      </c>
      <c r="J28" s="21">
        <f t="shared" si="12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3">D33</f>
        <v>127000</v>
      </c>
      <c r="E29" s="21">
        <f t="shared" si="13"/>
        <v>169993.3</v>
      </c>
      <c r="F29" s="21">
        <f t="shared" si="13"/>
        <v>0</v>
      </c>
      <c r="G29" s="21">
        <f t="shared" si="13"/>
        <v>400000</v>
      </c>
      <c r="H29" s="21">
        <f t="shared" si="13"/>
        <v>200000</v>
      </c>
      <c r="I29" s="21">
        <f t="shared" si="13"/>
        <v>0</v>
      </c>
      <c r="J29" s="21">
        <f t="shared" si="13"/>
        <v>0</v>
      </c>
      <c r="K29" s="25" t="s">
        <v>7</v>
      </c>
    </row>
    <row r="30" spans="1:11" ht="15.75" customHeight="1" x14ac:dyDescent="0.25">
      <c r="A30" s="19">
        <v>20</v>
      </c>
      <c r="B30" s="93" t="s">
        <v>9</v>
      </c>
      <c r="C30" s="94"/>
      <c r="D30" s="94"/>
      <c r="E30" s="94"/>
      <c r="F30" s="94"/>
      <c r="G30" s="94"/>
      <c r="H30" s="94"/>
      <c r="I30" s="94"/>
      <c r="J30" s="94"/>
      <c r="K30" s="95"/>
    </row>
    <row r="31" spans="1:11" ht="30.75" customHeight="1" x14ac:dyDescent="0.25">
      <c r="A31" s="19">
        <v>21</v>
      </c>
      <c r="B31" s="26" t="s">
        <v>204</v>
      </c>
      <c r="C31" s="21">
        <f>C32+C33</f>
        <v>1167658.3</v>
      </c>
      <c r="D31" s="21">
        <f t="shared" ref="D31:J31" si="14">D32+D33</f>
        <v>287200</v>
      </c>
      <c r="E31" s="21">
        <f t="shared" si="14"/>
        <v>280458.3</v>
      </c>
      <c r="F31" s="21">
        <f t="shared" si="14"/>
        <v>0</v>
      </c>
      <c r="G31" s="21">
        <f t="shared" si="14"/>
        <v>400000</v>
      </c>
      <c r="H31" s="21">
        <f t="shared" si="14"/>
        <v>200000</v>
      </c>
      <c r="I31" s="21">
        <f t="shared" si="14"/>
        <v>0</v>
      </c>
      <c r="J31" s="21">
        <f t="shared" si="14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5">D36+D40</f>
        <v>160200</v>
      </c>
      <c r="E32" s="21">
        <f t="shared" si="15"/>
        <v>110465</v>
      </c>
      <c r="F32" s="21">
        <f t="shared" si="15"/>
        <v>0</v>
      </c>
      <c r="G32" s="21">
        <f t="shared" si="15"/>
        <v>0</v>
      </c>
      <c r="H32" s="21">
        <f t="shared" si="15"/>
        <v>0</v>
      </c>
      <c r="I32" s="21">
        <f t="shared" si="15"/>
        <v>0</v>
      </c>
      <c r="J32" s="21">
        <f t="shared" si="15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6">D37+D41+D44+D47</f>
        <v>127000</v>
      </c>
      <c r="E33" s="21">
        <f t="shared" si="16"/>
        <v>169993.3</v>
      </c>
      <c r="F33" s="21">
        <f t="shared" si="16"/>
        <v>0</v>
      </c>
      <c r="G33" s="21">
        <f t="shared" si="16"/>
        <v>400000</v>
      </c>
      <c r="H33" s="21">
        <f t="shared" si="16"/>
        <v>200000</v>
      </c>
      <c r="I33" s="21">
        <f t="shared" si="16"/>
        <v>0</v>
      </c>
      <c r="J33" s="21">
        <f t="shared" si="16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7">D36+D37</f>
        <v>112500</v>
      </c>
      <c r="E35" s="21">
        <f t="shared" si="17"/>
        <v>76950</v>
      </c>
      <c r="F35" s="21">
        <f t="shared" si="17"/>
        <v>0</v>
      </c>
      <c r="G35" s="21">
        <f t="shared" si="17"/>
        <v>0</v>
      </c>
      <c r="H35" s="21">
        <f t="shared" si="17"/>
        <v>0</v>
      </c>
      <c r="I35" s="21">
        <f t="shared" si="17"/>
        <v>0</v>
      </c>
      <c r="J35" s="21">
        <f t="shared" si="17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205</v>
      </c>
      <c r="C39" s="21">
        <f>SUM(C40:C41)</f>
        <v>287300</v>
      </c>
      <c r="D39" s="21">
        <f t="shared" ref="D39:I39" si="18">SUM(D40:D41)</f>
        <v>124700</v>
      </c>
      <c r="E39" s="21">
        <f t="shared" si="18"/>
        <v>162600</v>
      </c>
      <c r="F39" s="21">
        <f t="shared" si="18"/>
        <v>0</v>
      </c>
      <c r="G39" s="21">
        <f t="shared" si="18"/>
        <v>0</v>
      </c>
      <c r="H39" s="21">
        <f t="shared" si="18"/>
        <v>0</v>
      </c>
      <c r="I39" s="21">
        <f t="shared" si="18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186</v>
      </c>
      <c r="C43" s="21">
        <f>C44</f>
        <v>50000</v>
      </c>
      <c r="D43" s="21">
        <f t="shared" ref="D43:J43" si="19">D44</f>
        <v>50000</v>
      </c>
      <c r="E43" s="21">
        <f t="shared" si="19"/>
        <v>0</v>
      </c>
      <c r="F43" s="21">
        <f t="shared" si="19"/>
        <v>0</v>
      </c>
      <c r="G43" s="21">
        <f t="shared" si="19"/>
        <v>0</v>
      </c>
      <c r="H43" s="21">
        <f t="shared" si="19"/>
        <v>0</v>
      </c>
      <c r="I43" s="21">
        <f t="shared" si="19"/>
        <v>0</v>
      </c>
      <c r="J43" s="21">
        <f t="shared" si="19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244</v>
      </c>
      <c r="C46" s="21">
        <f>C47</f>
        <v>640908.30000000005</v>
      </c>
      <c r="D46" s="21">
        <f t="shared" ref="D46:J46" si="20">D47</f>
        <v>0</v>
      </c>
      <c r="E46" s="21">
        <f t="shared" si="20"/>
        <v>40908.300000000003</v>
      </c>
      <c r="F46" s="21">
        <f t="shared" si="20"/>
        <v>0</v>
      </c>
      <c r="G46" s="21">
        <f t="shared" si="20"/>
        <v>400000</v>
      </c>
      <c r="H46" s="21">
        <f t="shared" si="20"/>
        <v>200000</v>
      </c>
      <c r="I46" s="21">
        <f t="shared" si="20"/>
        <v>0</v>
      </c>
      <c r="J46" s="21">
        <f t="shared" si="20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81" t="s">
        <v>182</v>
      </c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28.5" x14ac:dyDescent="0.25">
      <c r="A49" s="19">
        <v>39</v>
      </c>
      <c r="B49" s="24" t="s">
        <v>149</v>
      </c>
      <c r="C49" s="21">
        <f>C50+C51</f>
        <v>3544006.7</v>
      </c>
      <c r="D49" s="21">
        <f t="shared" ref="D49:J49" si="21">D50+D51</f>
        <v>1725000</v>
      </c>
      <c r="E49" s="21">
        <f t="shared" si="21"/>
        <v>1219006.7</v>
      </c>
      <c r="F49" s="21">
        <f t="shared" si="21"/>
        <v>0</v>
      </c>
      <c r="G49" s="21">
        <f t="shared" si="21"/>
        <v>0</v>
      </c>
      <c r="H49" s="21">
        <f t="shared" si="21"/>
        <v>0</v>
      </c>
      <c r="I49" s="21">
        <f t="shared" si="21"/>
        <v>0</v>
      </c>
      <c r="J49" s="21">
        <f t="shared" si="21"/>
        <v>600000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2">D53</f>
        <v>945000</v>
      </c>
      <c r="E50" s="21">
        <f t="shared" si="22"/>
        <v>494300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2104706.7000000002</v>
      </c>
      <c r="D51" s="21">
        <f t="shared" ref="D51:J51" si="23">D54</f>
        <v>780000</v>
      </c>
      <c r="E51" s="21">
        <f t="shared" si="23"/>
        <v>724706.7</v>
      </c>
      <c r="F51" s="21">
        <f t="shared" si="23"/>
        <v>0</v>
      </c>
      <c r="G51" s="21">
        <f t="shared" si="23"/>
        <v>0</v>
      </c>
      <c r="H51" s="21">
        <f t="shared" si="23"/>
        <v>0</v>
      </c>
      <c r="I51" s="21">
        <f t="shared" si="23"/>
        <v>0</v>
      </c>
      <c r="J51" s="21">
        <f t="shared" si="23"/>
        <v>600000</v>
      </c>
      <c r="K51" s="27"/>
    </row>
    <row r="52" spans="1:11" ht="31.5" customHeight="1" x14ac:dyDescent="0.25">
      <c r="A52" s="19">
        <v>42</v>
      </c>
      <c r="B52" s="26" t="s">
        <v>150</v>
      </c>
      <c r="C52" s="21">
        <f>C53+C54</f>
        <v>3544006.7</v>
      </c>
      <c r="D52" s="21">
        <f t="shared" ref="D52:J52" si="24">D53+D54</f>
        <v>1725000</v>
      </c>
      <c r="E52" s="21">
        <f t="shared" si="24"/>
        <v>1219006.7</v>
      </c>
      <c r="F52" s="21">
        <f t="shared" si="24"/>
        <v>0</v>
      </c>
      <c r="G52" s="21">
        <f t="shared" si="24"/>
        <v>0</v>
      </c>
      <c r="H52" s="21">
        <f t="shared" si="24"/>
        <v>0</v>
      </c>
      <c r="I52" s="21">
        <f t="shared" si="24"/>
        <v>0</v>
      </c>
      <c r="J52" s="21">
        <f t="shared" si="24"/>
        <v>600000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5">D57+D61+D65+D69</f>
        <v>945000</v>
      </c>
      <c r="E53" s="21">
        <f t="shared" si="25"/>
        <v>494300</v>
      </c>
      <c r="F53" s="21">
        <f t="shared" si="25"/>
        <v>0</v>
      </c>
      <c r="G53" s="21">
        <f t="shared" si="25"/>
        <v>0</v>
      </c>
      <c r="H53" s="21">
        <f t="shared" si="25"/>
        <v>0</v>
      </c>
      <c r="I53" s="21">
        <f t="shared" si="25"/>
        <v>0</v>
      </c>
      <c r="J53" s="21">
        <f t="shared" si="25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2104706.7000000002</v>
      </c>
      <c r="D54" s="21">
        <f t="shared" ref="D54:J54" si="26">D58+D62+D66+D70</f>
        <v>780000</v>
      </c>
      <c r="E54" s="21">
        <f t="shared" si="26"/>
        <v>724706.7</v>
      </c>
      <c r="F54" s="21">
        <f t="shared" si="26"/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1">
        <f t="shared" si="26"/>
        <v>600000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167</v>
      </c>
      <c r="C56" s="21">
        <f>C57+C58</f>
        <v>136000</v>
      </c>
      <c r="D56" s="21">
        <f t="shared" ref="D56:J56" si="27">D57+D58</f>
        <v>117500</v>
      </c>
      <c r="E56" s="21">
        <f t="shared" si="27"/>
        <v>18500</v>
      </c>
      <c r="F56" s="21">
        <f t="shared" si="27"/>
        <v>0</v>
      </c>
      <c r="G56" s="21">
        <f t="shared" si="27"/>
        <v>0</v>
      </c>
      <c r="H56" s="21">
        <f t="shared" si="27"/>
        <v>0</v>
      </c>
      <c r="I56" s="21">
        <f t="shared" si="27"/>
        <v>0</v>
      </c>
      <c r="J56" s="21">
        <f t="shared" si="27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187</v>
      </c>
      <c r="C60" s="21">
        <f>C61+C62</f>
        <v>3241550</v>
      </c>
      <c r="D60" s="21">
        <f t="shared" ref="D60:J60" si="28">D61+D62</f>
        <v>1527500</v>
      </c>
      <c r="E60" s="21">
        <f t="shared" si="28"/>
        <v>1114050</v>
      </c>
      <c r="F60" s="21">
        <f t="shared" si="28"/>
        <v>0</v>
      </c>
      <c r="G60" s="21">
        <f t="shared" si="28"/>
        <v>0</v>
      </c>
      <c r="H60" s="21">
        <f t="shared" si="28"/>
        <v>0</v>
      </c>
      <c r="I60" s="21">
        <f t="shared" si="28"/>
        <v>0</v>
      </c>
      <c r="J60" s="21">
        <f t="shared" si="28"/>
        <v>600000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1888250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600000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168</v>
      </c>
      <c r="C64" s="21">
        <f>C65+C66</f>
        <v>86456.7</v>
      </c>
      <c r="D64" s="21">
        <f t="shared" ref="D64:J64" si="29">D65+D66</f>
        <v>30000</v>
      </c>
      <c r="E64" s="21">
        <v>56456.7</v>
      </c>
      <c r="F64" s="21">
        <v>0</v>
      </c>
      <c r="G64" s="21">
        <v>0</v>
      </c>
      <c r="H64" s="21">
        <f t="shared" si="29"/>
        <v>0</v>
      </c>
      <c r="I64" s="21">
        <f t="shared" si="29"/>
        <v>0</v>
      </c>
      <c r="J64" s="21">
        <f t="shared" si="29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169</v>
      </c>
      <c r="C68" s="21">
        <f>C70</f>
        <v>80000</v>
      </c>
      <c r="D68" s="21">
        <f t="shared" ref="D68:J68" si="30">D70</f>
        <v>50000</v>
      </c>
      <c r="E68" s="21">
        <f t="shared" si="30"/>
        <v>30000</v>
      </c>
      <c r="F68" s="21">
        <f t="shared" si="30"/>
        <v>0</v>
      </c>
      <c r="G68" s="21">
        <f t="shared" si="30"/>
        <v>0</v>
      </c>
      <c r="H68" s="21">
        <f t="shared" si="30"/>
        <v>0</v>
      </c>
      <c r="I68" s="21">
        <f t="shared" si="30"/>
        <v>0</v>
      </c>
      <c r="J68" s="21">
        <f t="shared" si="30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81" t="s">
        <v>183</v>
      </c>
      <c r="C71" s="83"/>
      <c r="D71" s="83"/>
      <c r="E71" s="83"/>
      <c r="F71" s="83"/>
      <c r="G71" s="83"/>
      <c r="H71" s="83"/>
      <c r="I71" s="83"/>
      <c r="J71" s="83"/>
      <c r="K71" s="83"/>
    </row>
    <row r="72" spans="1:11" ht="32.25" customHeight="1" x14ac:dyDescent="0.25">
      <c r="A72" s="19">
        <v>62</v>
      </c>
      <c r="B72" s="24" t="s">
        <v>206</v>
      </c>
      <c r="C72" s="21">
        <f>C75</f>
        <v>5706475</v>
      </c>
      <c r="D72" s="21">
        <f t="shared" ref="D72:J72" si="31">D75</f>
        <v>982300</v>
      </c>
      <c r="E72" s="21">
        <f t="shared" si="31"/>
        <v>1068100</v>
      </c>
      <c r="F72" s="21">
        <f t="shared" si="31"/>
        <v>937200</v>
      </c>
      <c r="G72" s="21">
        <f t="shared" si="31"/>
        <v>792400</v>
      </c>
      <c r="H72" s="21">
        <f t="shared" si="31"/>
        <v>1011700</v>
      </c>
      <c r="I72" s="21">
        <f t="shared" si="31"/>
        <v>359275</v>
      </c>
      <c r="J72" s="21">
        <f t="shared" si="31"/>
        <v>555500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5706475</v>
      </c>
      <c r="D73" s="21">
        <f t="shared" ref="D73:J73" si="32">D76</f>
        <v>982300</v>
      </c>
      <c r="E73" s="21">
        <f t="shared" si="32"/>
        <v>1068100</v>
      </c>
      <c r="F73" s="21">
        <f t="shared" si="32"/>
        <v>937200</v>
      </c>
      <c r="G73" s="21">
        <f t="shared" si="32"/>
        <v>792400</v>
      </c>
      <c r="H73" s="21">
        <f t="shared" si="32"/>
        <v>1011700</v>
      </c>
      <c r="I73" s="21">
        <f t="shared" si="32"/>
        <v>359275</v>
      </c>
      <c r="J73" s="21">
        <f t="shared" si="32"/>
        <v>555500</v>
      </c>
      <c r="K73" s="31" t="s">
        <v>14</v>
      </c>
    </row>
    <row r="74" spans="1:11" x14ac:dyDescent="0.25">
      <c r="A74" s="19">
        <v>64</v>
      </c>
      <c r="B74" s="81" t="s">
        <v>12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31.5" customHeight="1" x14ac:dyDescent="0.25">
      <c r="A75" s="19">
        <v>65</v>
      </c>
      <c r="B75" s="26" t="s">
        <v>170</v>
      </c>
      <c r="C75" s="21">
        <f>C78+C81+C84+C87</f>
        <v>5706475</v>
      </c>
      <c r="D75" s="21">
        <f t="shared" ref="D75:J75" si="33">D78+D81+D84+D87</f>
        <v>982300</v>
      </c>
      <c r="E75" s="21">
        <f t="shared" si="33"/>
        <v>1068100</v>
      </c>
      <c r="F75" s="21">
        <f t="shared" si="33"/>
        <v>937200</v>
      </c>
      <c r="G75" s="21">
        <f t="shared" si="33"/>
        <v>792400</v>
      </c>
      <c r="H75" s="21">
        <f t="shared" si="33"/>
        <v>1011700</v>
      </c>
      <c r="I75" s="21">
        <f t="shared" si="33"/>
        <v>359275</v>
      </c>
      <c r="J75" s="21">
        <f t="shared" si="33"/>
        <v>555500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5706475</v>
      </c>
      <c r="D76" s="21">
        <f t="shared" ref="D76:J76" si="34">D79+D82+D85+D88</f>
        <v>982300</v>
      </c>
      <c r="E76" s="21">
        <f t="shared" si="34"/>
        <v>1068100</v>
      </c>
      <c r="F76" s="21">
        <f t="shared" si="34"/>
        <v>937200</v>
      </c>
      <c r="G76" s="21">
        <f t="shared" si="34"/>
        <v>792400</v>
      </c>
      <c r="H76" s="21">
        <f t="shared" si="34"/>
        <v>1011700</v>
      </c>
      <c r="I76" s="21">
        <f t="shared" si="34"/>
        <v>359275</v>
      </c>
      <c r="J76" s="21">
        <f t="shared" si="34"/>
        <v>555500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4389775.8100000005</v>
      </c>
      <c r="D78" s="21">
        <f t="shared" ref="D78:J78" si="35">D79</f>
        <v>500000</v>
      </c>
      <c r="E78" s="21">
        <f t="shared" si="35"/>
        <v>848100</v>
      </c>
      <c r="F78" s="21">
        <f t="shared" si="35"/>
        <v>817210</v>
      </c>
      <c r="G78" s="21">
        <f t="shared" si="35"/>
        <v>697200</v>
      </c>
      <c r="H78" s="21">
        <f t="shared" si="35"/>
        <v>723490.81</v>
      </c>
      <c r="I78" s="21">
        <f t="shared" si="35"/>
        <v>303775</v>
      </c>
      <c r="J78" s="21">
        <f t="shared" si="35"/>
        <v>500000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4389775.8100000005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500000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6">D82</f>
        <v>322300</v>
      </c>
      <c r="E81" s="21">
        <f t="shared" si="36"/>
        <v>0</v>
      </c>
      <c r="F81" s="21">
        <f t="shared" si="36"/>
        <v>0</v>
      </c>
      <c r="G81" s="21">
        <f t="shared" si="36"/>
        <v>0</v>
      </c>
      <c r="H81" s="21">
        <f t="shared" si="36"/>
        <v>0</v>
      </c>
      <c r="I81" s="21">
        <f t="shared" si="36"/>
        <v>0</v>
      </c>
      <c r="J81" s="21">
        <f t="shared" si="36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7">D85</f>
        <v>160000</v>
      </c>
      <c r="E84" s="21">
        <v>220000</v>
      </c>
      <c r="F84" s="21">
        <f t="shared" si="37"/>
        <v>119990</v>
      </c>
      <c r="G84" s="21">
        <f t="shared" si="37"/>
        <v>95200</v>
      </c>
      <c r="H84" s="21">
        <f t="shared" si="37"/>
        <v>288209.19</v>
      </c>
      <c r="I84" s="21">
        <f t="shared" si="37"/>
        <v>55500</v>
      </c>
      <c r="J84" s="21">
        <f t="shared" si="37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8">D88</f>
        <v>0</v>
      </c>
      <c r="E87" s="21">
        <v>0</v>
      </c>
      <c r="F87" s="21">
        <f t="shared" si="38"/>
        <v>0</v>
      </c>
      <c r="G87" s="21">
        <v>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81" t="s">
        <v>184</v>
      </c>
      <c r="C89" s="83"/>
      <c r="D89" s="83"/>
      <c r="E89" s="83"/>
      <c r="F89" s="83"/>
      <c r="G89" s="83"/>
      <c r="H89" s="83"/>
      <c r="I89" s="83"/>
      <c r="J89" s="83"/>
      <c r="K89" s="83"/>
      <c r="L89" s="1"/>
    </row>
    <row r="90" spans="1:12" ht="32.25" customHeight="1" x14ac:dyDescent="0.25">
      <c r="A90" s="19">
        <v>80</v>
      </c>
      <c r="B90" s="32" t="s">
        <v>151</v>
      </c>
      <c r="C90" s="21">
        <f>C93</f>
        <v>1926500</v>
      </c>
      <c r="D90" s="21">
        <f t="shared" ref="D90:J90" si="39">D93</f>
        <v>279000</v>
      </c>
      <c r="E90" s="21">
        <f t="shared" si="39"/>
        <v>289800</v>
      </c>
      <c r="F90" s="21">
        <f t="shared" si="39"/>
        <v>254300</v>
      </c>
      <c r="G90" s="21">
        <f t="shared" si="39"/>
        <v>254300</v>
      </c>
      <c r="H90" s="21">
        <f t="shared" si="39"/>
        <v>276200</v>
      </c>
      <c r="I90" s="21">
        <f t="shared" si="39"/>
        <v>278900</v>
      </c>
      <c r="J90" s="21">
        <f t="shared" si="39"/>
        <v>294000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1926500</v>
      </c>
      <c r="D91" s="21">
        <f t="shared" ref="D91:J91" si="40">D94</f>
        <v>279000</v>
      </c>
      <c r="E91" s="21">
        <f t="shared" si="40"/>
        <v>289800</v>
      </c>
      <c r="F91" s="21">
        <f t="shared" si="40"/>
        <v>254300</v>
      </c>
      <c r="G91" s="21">
        <f t="shared" si="40"/>
        <v>254300</v>
      </c>
      <c r="H91" s="21">
        <f t="shared" si="40"/>
        <v>276200</v>
      </c>
      <c r="I91" s="21">
        <f t="shared" si="40"/>
        <v>278900</v>
      </c>
      <c r="J91" s="21">
        <f t="shared" si="40"/>
        <v>294000</v>
      </c>
      <c r="K91" s="33" t="s">
        <v>13</v>
      </c>
    </row>
    <row r="92" spans="1:12" x14ac:dyDescent="0.25">
      <c r="A92" s="19">
        <v>82</v>
      </c>
      <c r="B92" s="77" t="s">
        <v>12</v>
      </c>
      <c r="C92" s="77"/>
      <c r="D92" s="77"/>
      <c r="E92" s="77"/>
      <c r="F92" s="77"/>
      <c r="G92" s="77"/>
      <c r="H92" s="77"/>
      <c r="I92" s="77"/>
      <c r="J92" s="77"/>
      <c r="K92" s="77"/>
    </row>
    <row r="93" spans="1:12" ht="30" customHeight="1" x14ac:dyDescent="0.25">
      <c r="A93" s="19">
        <v>83</v>
      </c>
      <c r="B93" s="34" t="s">
        <v>100</v>
      </c>
      <c r="C93" s="21">
        <f>C94</f>
        <v>1926500</v>
      </c>
      <c r="D93" s="21">
        <f t="shared" ref="D93:J93" si="41">D94</f>
        <v>279000</v>
      </c>
      <c r="E93" s="21">
        <f t="shared" si="41"/>
        <v>289800</v>
      </c>
      <c r="F93" s="21">
        <f t="shared" si="41"/>
        <v>254300</v>
      </c>
      <c r="G93" s="21">
        <f t="shared" si="41"/>
        <v>254300</v>
      </c>
      <c r="H93" s="21">
        <f t="shared" si="41"/>
        <v>276200</v>
      </c>
      <c r="I93" s="21">
        <f t="shared" si="41"/>
        <v>278900</v>
      </c>
      <c r="J93" s="21">
        <f t="shared" si="41"/>
        <v>294000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1926500</v>
      </c>
      <c r="D94" s="21">
        <f t="shared" ref="D94:J94" si="42">D97</f>
        <v>279000</v>
      </c>
      <c r="E94" s="21">
        <f t="shared" si="42"/>
        <v>289800</v>
      </c>
      <c r="F94" s="21">
        <f t="shared" si="42"/>
        <v>254300</v>
      </c>
      <c r="G94" s="21">
        <f t="shared" si="42"/>
        <v>254300</v>
      </c>
      <c r="H94" s="21">
        <f t="shared" si="42"/>
        <v>276200</v>
      </c>
      <c r="I94" s="21">
        <f t="shared" si="42"/>
        <v>278900</v>
      </c>
      <c r="J94" s="21">
        <f t="shared" si="42"/>
        <v>294000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1926500</v>
      </c>
      <c r="D96" s="21">
        <f t="shared" ref="D96:I96" si="43">D97</f>
        <v>279000</v>
      </c>
      <c r="E96" s="21">
        <f t="shared" si="43"/>
        <v>289800</v>
      </c>
      <c r="F96" s="21">
        <f t="shared" si="43"/>
        <v>254300</v>
      </c>
      <c r="G96" s="21">
        <f t="shared" si="43"/>
        <v>254300</v>
      </c>
      <c r="H96" s="21">
        <f t="shared" si="43"/>
        <v>276200</v>
      </c>
      <c r="I96" s="21">
        <f t="shared" si="43"/>
        <v>278900</v>
      </c>
      <c r="J96" s="21">
        <v>294000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1926500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294000</v>
      </c>
      <c r="K97" s="33"/>
    </row>
    <row r="98" spans="1:11" ht="35.25" customHeight="1" x14ac:dyDescent="0.25">
      <c r="A98" s="19">
        <v>88</v>
      </c>
      <c r="B98" s="77" t="s">
        <v>273</v>
      </c>
      <c r="C98" s="78"/>
      <c r="D98" s="78"/>
      <c r="E98" s="78"/>
      <c r="F98" s="78"/>
      <c r="G98" s="78"/>
      <c r="H98" s="78"/>
      <c r="I98" s="78"/>
      <c r="J98" s="78"/>
      <c r="K98" s="78"/>
    </row>
    <row r="99" spans="1:11" ht="28.5" customHeight="1" x14ac:dyDescent="0.25">
      <c r="A99" s="19">
        <v>89</v>
      </c>
      <c r="B99" s="32" t="s">
        <v>166</v>
      </c>
      <c r="C99" s="21">
        <f>C102</f>
        <v>5526187.5</v>
      </c>
      <c r="D99" s="21">
        <f t="shared" ref="D99:J99" si="44">D102</f>
        <v>681900</v>
      </c>
      <c r="E99" s="21">
        <f t="shared" si="44"/>
        <v>513100</v>
      </c>
      <c r="F99" s="21">
        <f t="shared" si="44"/>
        <v>318142.71999999997</v>
      </c>
      <c r="G99" s="21">
        <f t="shared" si="44"/>
        <v>327000</v>
      </c>
      <c r="H99" s="21">
        <f t="shared" si="44"/>
        <v>1363136.94</v>
      </c>
      <c r="I99" s="21">
        <f t="shared" si="44"/>
        <v>1458207.84</v>
      </c>
      <c r="J99" s="21">
        <f t="shared" si="44"/>
        <v>864700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5526187.5</v>
      </c>
      <c r="D100" s="21">
        <f t="shared" ref="D100:J100" si="45">D103</f>
        <v>681900</v>
      </c>
      <c r="E100" s="21">
        <f t="shared" si="45"/>
        <v>513100</v>
      </c>
      <c r="F100" s="21">
        <f t="shared" si="45"/>
        <v>318142.71999999997</v>
      </c>
      <c r="G100" s="21">
        <f t="shared" si="45"/>
        <v>327000</v>
      </c>
      <c r="H100" s="21">
        <f t="shared" si="45"/>
        <v>1363136.94</v>
      </c>
      <c r="I100" s="21">
        <f t="shared" si="45"/>
        <v>1458207.84</v>
      </c>
      <c r="J100" s="21">
        <f t="shared" si="45"/>
        <v>864700</v>
      </c>
      <c r="K100" s="33"/>
    </row>
    <row r="101" spans="1:11" x14ac:dyDescent="0.25">
      <c r="A101" s="19">
        <v>91</v>
      </c>
      <c r="B101" s="77" t="s">
        <v>12</v>
      </c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1:11" ht="33.75" customHeight="1" x14ac:dyDescent="0.25">
      <c r="A102" s="19">
        <v>92</v>
      </c>
      <c r="B102" s="34" t="s">
        <v>152</v>
      </c>
      <c r="C102" s="21">
        <f>C103</f>
        <v>5526187.5</v>
      </c>
      <c r="D102" s="21">
        <f t="shared" ref="D102:J102" si="46">D103</f>
        <v>681900</v>
      </c>
      <c r="E102" s="21">
        <f t="shared" si="46"/>
        <v>513100</v>
      </c>
      <c r="F102" s="21">
        <f t="shared" si="46"/>
        <v>318142.71999999997</v>
      </c>
      <c r="G102" s="21">
        <f t="shared" si="46"/>
        <v>327000</v>
      </c>
      <c r="H102" s="21">
        <f t="shared" si="46"/>
        <v>1363136.94</v>
      </c>
      <c r="I102" s="21">
        <f t="shared" si="46"/>
        <v>1458207.84</v>
      </c>
      <c r="J102" s="21">
        <f t="shared" si="46"/>
        <v>864700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5526187.5</v>
      </c>
      <c r="D103" s="21">
        <f t="shared" ref="D103:J103" si="47">D106+D109+D112+D115+D118+D121</f>
        <v>681900</v>
      </c>
      <c r="E103" s="21">
        <f t="shared" si="47"/>
        <v>513100</v>
      </c>
      <c r="F103" s="21">
        <f t="shared" si="47"/>
        <v>318142.71999999997</v>
      </c>
      <c r="G103" s="21">
        <f t="shared" si="47"/>
        <v>327000</v>
      </c>
      <c r="H103" s="21">
        <f t="shared" si="47"/>
        <v>1363136.94</v>
      </c>
      <c r="I103" s="21">
        <f t="shared" si="47"/>
        <v>1458207.84</v>
      </c>
      <c r="J103" s="21">
        <f t="shared" si="47"/>
        <v>864700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3943419.66</v>
      </c>
      <c r="D105" s="21">
        <f t="shared" ref="D105:J105" si="48">D106</f>
        <v>150000</v>
      </c>
      <c r="E105" s="21">
        <f t="shared" si="48"/>
        <v>205000</v>
      </c>
      <c r="F105" s="21">
        <f t="shared" si="48"/>
        <v>205702.72</v>
      </c>
      <c r="G105" s="21">
        <f t="shared" si="48"/>
        <v>210000</v>
      </c>
      <c r="H105" s="21">
        <f t="shared" si="48"/>
        <v>1125256.94</v>
      </c>
      <c r="I105" s="21">
        <f t="shared" si="48"/>
        <v>1312760</v>
      </c>
      <c r="J105" s="21">
        <f t="shared" si="48"/>
        <v>734700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3943419.66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1312760</v>
      </c>
      <c r="J106" s="21">
        <v>734700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274</v>
      </c>
      <c r="C108" s="21">
        <f>C109</f>
        <v>79900</v>
      </c>
      <c r="D108" s="21">
        <v>79900</v>
      </c>
      <c r="E108" s="21">
        <f t="shared" ref="E108:J108" si="49">E109</f>
        <v>0</v>
      </c>
      <c r="F108" s="21">
        <f t="shared" si="49"/>
        <v>0</v>
      </c>
      <c r="G108" s="21">
        <f t="shared" si="49"/>
        <v>0</v>
      </c>
      <c r="H108" s="21">
        <f t="shared" si="49"/>
        <v>0</v>
      </c>
      <c r="I108" s="21">
        <f t="shared" si="49"/>
        <v>0</v>
      </c>
      <c r="J108" s="21">
        <f t="shared" si="49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1120867.8399999999</v>
      </c>
      <c r="D111" s="21">
        <f t="shared" ref="D111:J111" si="50">D112</f>
        <v>70000</v>
      </c>
      <c r="E111" s="21">
        <f t="shared" si="50"/>
        <v>308100</v>
      </c>
      <c r="F111" s="21">
        <f t="shared" si="50"/>
        <v>112440</v>
      </c>
      <c r="G111" s="21">
        <f t="shared" si="50"/>
        <v>117000</v>
      </c>
      <c r="H111" s="21">
        <f t="shared" si="50"/>
        <v>237880</v>
      </c>
      <c r="I111" s="21">
        <f t="shared" si="50"/>
        <v>145447.84</v>
      </c>
      <c r="J111" s="21">
        <f t="shared" si="50"/>
        <v>130000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1120867.8399999999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130000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1">E115</f>
        <v>0</v>
      </c>
      <c r="F114" s="21">
        <f t="shared" si="51"/>
        <v>0</v>
      </c>
      <c r="G114" s="21">
        <f t="shared" si="51"/>
        <v>0</v>
      </c>
      <c r="H114" s="21">
        <f t="shared" si="51"/>
        <v>0</v>
      </c>
      <c r="I114" s="21">
        <f t="shared" si="51"/>
        <v>0</v>
      </c>
      <c r="J114" s="21">
        <f t="shared" si="51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2">E118</f>
        <v>0</v>
      </c>
      <c r="F117" s="21">
        <f t="shared" si="52"/>
        <v>0</v>
      </c>
      <c r="G117" s="21">
        <f t="shared" si="52"/>
        <v>0</v>
      </c>
      <c r="H117" s="21">
        <f t="shared" si="52"/>
        <v>0</v>
      </c>
      <c r="I117" s="21">
        <f t="shared" si="52"/>
        <v>0</v>
      </c>
      <c r="J117" s="21">
        <f t="shared" si="52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3">E121</f>
        <v>0</v>
      </c>
      <c r="F120" s="21">
        <f t="shared" si="53"/>
        <v>0</v>
      </c>
      <c r="G120" s="21">
        <f t="shared" si="53"/>
        <v>0</v>
      </c>
      <c r="H120" s="21">
        <f t="shared" si="53"/>
        <v>0</v>
      </c>
      <c r="I120" s="21">
        <f t="shared" si="53"/>
        <v>0</v>
      </c>
      <c r="J120" s="21">
        <f t="shared" si="53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77" t="s">
        <v>196</v>
      </c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1" ht="31.5" customHeight="1" x14ac:dyDescent="0.25">
      <c r="A123" s="19">
        <v>113</v>
      </c>
      <c r="B123" s="32" t="s">
        <v>18</v>
      </c>
      <c r="C123" s="21">
        <f>C124</f>
        <v>5722964</v>
      </c>
      <c r="D123" s="21">
        <f t="shared" ref="D123:J123" si="54">D124</f>
        <v>572000</v>
      </c>
      <c r="E123" s="21">
        <f t="shared" si="54"/>
        <v>376000</v>
      </c>
      <c r="F123" s="21">
        <f t="shared" si="54"/>
        <v>451200</v>
      </c>
      <c r="G123" s="21">
        <f t="shared" si="54"/>
        <v>1000000</v>
      </c>
      <c r="H123" s="21">
        <f t="shared" si="54"/>
        <v>1340000</v>
      </c>
      <c r="I123" s="21">
        <f t="shared" si="54"/>
        <v>983764</v>
      </c>
      <c r="J123" s="21">
        <f t="shared" si="54"/>
        <v>1000000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5722964</v>
      </c>
      <c r="D124" s="21">
        <f t="shared" ref="D124:J124" si="55">D127</f>
        <v>572000</v>
      </c>
      <c r="E124" s="21">
        <f t="shared" si="55"/>
        <v>376000</v>
      </c>
      <c r="F124" s="21">
        <f t="shared" si="55"/>
        <v>451200</v>
      </c>
      <c r="G124" s="21">
        <f t="shared" si="55"/>
        <v>1000000</v>
      </c>
      <c r="H124" s="21">
        <f t="shared" si="55"/>
        <v>1340000</v>
      </c>
      <c r="I124" s="21">
        <f t="shared" si="55"/>
        <v>983764</v>
      </c>
      <c r="J124" s="21">
        <f t="shared" si="55"/>
        <v>1000000</v>
      </c>
      <c r="K124" s="21" t="s">
        <v>7</v>
      </c>
    </row>
    <row r="125" spans="1:11" x14ac:dyDescent="0.25">
      <c r="A125" s="19">
        <v>115</v>
      </c>
      <c r="B125" s="77" t="s">
        <v>12</v>
      </c>
      <c r="C125" s="78"/>
      <c r="D125" s="78"/>
      <c r="E125" s="78"/>
      <c r="F125" s="78"/>
      <c r="G125" s="78"/>
      <c r="H125" s="78"/>
      <c r="I125" s="78"/>
      <c r="J125" s="78"/>
      <c r="K125" s="78"/>
    </row>
    <row r="126" spans="1:11" ht="30.75" customHeight="1" x14ac:dyDescent="0.25">
      <c r="A126" s="19">
        <v>116</v>
      </c>
      <c r="B126" s="34" t="s">
        <v>104</v>
      </c>
      <c r="C126" s="21">
        <f>C127</f>
        <v>5722964</v>
      </c>
      <c r="D126" s="21">
        <f t="shared" ref="D126:J126" si="56">D127</f>
        <v>572000</v>
      </c>
      <c r="E126" s="21">
        <f t="shared" si="56"/>
        <v>376000</v>
      </c>
      <c r="F126" s="21">
        <f t="shared" si="56"/>
        <v>451200</v>
      </c>
      <c r="G126" s="21">
        <f t="shared" si="56"/>
        <v>1000000</v>
      </c>
      <c r="H126" s="21">
        <f t="shared" si="56"/>
        <v>1340000</v>
      </c>
      <c r="I126" s="21">
        <f t="shared" si="56"/>
        <v>983764</v>
      </c>
      <c r="J126" s="21">
        <f t="shared" si="56"/>
        <v>1000000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5722964</v>
      </c>
      <c r="D127" s="21">
        <f t="shared" ref="D127:J127" si="57">D130+D133+D136+D139</f>
        <v>572000</v>
      </c>
      <c r="E127" s="21">
        <f t="shared" si="57"/>
        <v>376000</v>
      </c>
      <c r="F127" s="21">
        <f t="shared" si="57"/>
        <v>451200</v>
      </c>
      <c r="G127" s="21">
        <f t="shared" si="57"/>
        <v>1000000</v>
      </c>
      <c r="H127" s="21">
        <f t="shared" si="57"/>
        <v>1340000</v>
      </c>
      <c r="I127" s="21">
        <f t="shared" si="57"/>
        <v>983764</v>
      </c>
      <c r="J127" s="21">
        <f t="shared" si="57"/>
        <v>1000000</v>
      </c>
      <c r="K127" s="21"/>
    </row>
    <row r="128" spans="1:11" x14ac:dyDescent="0.25">
      <c r="A128" s="19">
        <v>118</v>
      </c>
      <c r="B128" s="32" t="s">
        <v>109</v>
      </c>
      <c r="C128" s="21" t="s">
        <v>259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8">D130</f>
        <v>344000</v>
      </c>
      <c r="E129" s="21">
        <f t="shared" si="58"/>
        <v>0</v>
      </c>
      <c r="F129" s="21">
        <f t="shared" si="58"/>
        <v>0</v>
      </c>
      <c r="G129" s="21">
        <f t="shared" si="58"/>
        <v>0</v>
      </c>
      <c r="H129" s="21">
        <f t="shared" si="58"/>
        <v>0</v>
      </c>
      <c r="I129" s="21">
        <f t="shared" si="58"/>
        <v>0</v>
      </c>
      <c r="J129" s="21">
        <f t="shared" si="58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9">D133</f>
        <v>228000</v>
      </c>
      <c r="E132" s="21">
        <f t="shared" si="59"/>
        <v>0</v>
      </c>
      <c r="F132" s="21">
        <f t="shared" si="59"/>
        <v>0</v>
      </c>
      <c r="G132" s="21">
        <f t="shared" si="59"/>
        <v>0</v>
      </c>
      <c r="H132" s="21">
        <f t="shared" si="59"/>
        <v>0</v>
      </c>
      <c r="I132" s="21">
        <f t="shared" si="59"/>
        <v>0</v>
      </c>
      <c r="J132" s="21">
        <f t="shared" si="59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216</v>
      </c>
      <c r="C135" s="21">
        <f>C136</f>
        <v>3160964</v>
      </c>
      <c r="D135" s="21">
        <f t="shared" ref="D135:J135" si="60">D136</f>
        <v>0</v>
      </c>
      <c r="E135" s="21">
        <f t="shared" si="60"/>
        <v>376000</v>
      </c>
      <c r="F135" s="21">
        <f t="shared" si="60"/>
        <v>451200</v>
      </c>
      <c r="G135" s="21">
        <f t="shared" si="60"/>
        <v>500000</v>
      </c>
      <c r="H135" s="21">
        <f t="shared" si="60"/>
        <v>840000</v>
      </c>
      <c r="I135" s="21">
        <f t="shared" si="60"/>
        <v>493764</v>
      </c>
      <c r="J135" s="21">
        <f t="shared" si="60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255</v>
      </c>
      <c r="C138" s="21">
        <f>C139</f>
        <v>1990000</v>
      </c>
      <c r="D138" s="21">
        <f t="shared" ref="D138:I138" si="61">D139</f>
        <v>0</v>
      </c>
      <c r="E138" s="21">
        <f t="shared" si="61"/>
        <v>0</v>
      </c>
      <c r="F138" s="21">
        <f t="shared" si="61"/>
        <v>0</v>
      </c>
      <c r="G138" s="21">
        <f t="shared" si="61"/>
        <v>500000</v>
      </c>
      <c r="H138" s="21">
        <f t="shared" si="61"/>
        <v>500000</v>
      </c>
      <c r="I138" s="21">
        <f t="shared" si="61"/>
        <v>490000</v>
      </c>
      <c r="J138" s="21">
        <v>500000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1990000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500000</v>
      </c>
      <c r="K139" s="21"/>
    </row>
    <row r="140" spans="1:11" x14ac:dyDescent="0.25">
      <c r="A140" s="19">
        <v>130</v>
      </c>
      <c r="B140" s="87" t="s">
        <v>195</v>
      </c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2">D145</f>
        <v>1873300</v>
      </c>
      <c r="E141" s="39">
        <f t="shared" si="62"/>
        <v>0</v>
      </c>
      <c r="F141" s="39">
        <f t="shared" si="62"/>
        <v>0</v>
      </c>
      <c r="G141" s="39">
        <f t="shared" ref="G141:J141" si="63">G145</f>
        <v>0</v>
      </c>
      <c r="H141" s="39">
        <f t="shared" si="63"/>
        <v>0</v>
      </c>
      <c r="I141" s="39">
        <f t="shared" si="63"/>
        <v>0</v>
      </c>
      <c r="J141" s="39">
        <f t="shared" si="63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4">D157+D163</f>
        <v>1873300</v>
      </c>
      <c r="E145" s="39">
        <f t="shared" si="64"/>
        <v>0</v>
      </c>
      <c r="F145" s="39">
        <f t="shared" si="64"/>
        <v>0</v>
      </c>
      <c r="G145" s="39">
        <f t="shared" ref="G145:J145" si="65">G157+G163</f>
        <v>0</v>
      </c>
      <c r="H145" s="39">
        <f t="shared" si="65"/>
        <v>0</v>
      </c>
      <c r="I145" s="39">
        <f t="shared" si="65"/>
        <v>0</v>
      </c>
      <c r="J145" s="39">
        <f t="shared" si="65"/>
        <v>0</v>
      </c>
      <c r="K145" s="41" t="s">
        <v>7</v>
      </c>
    </row>
    <row r="146" spans="1:11" x14ac:dyDescent="0.25">
      <c r="A146" s="19">
        <v>136</v>
      </c>
      <c r="B146" s="82" t="s">
        <v>23</v>
      </c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6">D151</f>
        <v>1873300</v>
      </c>
      <c r="E147" s="39">
        <f t="shared" si="66"/>
        <v>0</v>
      </c>
      <c r="F147" s="39">
        <f t="shared" si="66"/>
        <v>0</v>
      </c>
      <c r="G147" s="39">
        <f t="shared" si="66"/>
        <v>0</v>
      </c>
      <c r="H147" s="39">
        <f t="shared" si="66"/>
        <v>0</v>
      </c>
      <c r="I147" s="39">
        <f t="shared" si="66"/>
        <v>0</v>
      </c>
      <c r="J147" s="39">
        <f t="shared" si="66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7">D157+D163</f>
        <v>1873300</v>
      </c>
      <c r="E151" s="39">
        <f t="shared" si="67"/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8">D157</f>
        <v>740510</v>
      </c>
      <c r="E153" s="39">
        <f t="shared" si="68"/>
        <v>0</v>
      </c>
      <c r="F153" s="39">
        <f t="shared" si="68"/>
        <v>0</v>
      </c>
      <c r="G153" s="39">
        <f t="shared" si="68"/>
        <v>0</v>
      </c>
      <c r="H153" s="39">
        <f t="shared" si="68"/>
        <v>0</v>
      </c>
      <c r="I153" s="39">
        <f t="shared" si="68"/>
        <v>0</v>
      </c>
      <c r="J153" s="39">
        <f t="shared" si="68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153</v>
      </c>
      <c r="C159" s="39">
        <f>C163</f>
        <v>1132790</v>
      </c>
      <c r="D159" s="39">
        <f t="shared" ref="D159:J159" si="69">D163</f>
        <v>1132790</v>
      </c>
      <c r="E159" s="39">
        <f t="shared" si="69"/>
        <v>0</v>
      </c>
      <c r="F159" s="39">
        <f t="shared" si="69"/>
        <v>0</v>
      </c>
      <c r="G159" s="39">
        <f t="shared" si="69"/>
        <v>0</v>
      </c>
      <c r="H159" s="39">
        <f t="shared" si="69"/>
        <v>0</v>
      </c>
      <c r="I159" s="39">
        <f t="shared" si="69"/>
        <v>0</v>
      </c>
      <c r="J159" s="39">
        <f t="shared" si="69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82" t="s">
        <v>247</v>
      </c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28.5" x14ac:dyDescent="0.25">
      <c r="A165" s="19">
        <v>155</v>
      </c>
      <c r="B165" s="40" t="s">
        <v>27</v>
      </c>
      <c r="C165" s="39">
        <f>C168+C167</f>
        <v>267292465.67999998</v>
      </c>
      <c r="D165" s="39">
        <f t="shared" ref="D165:J165" si="70">D168+D167</f>
        <v>23775921.899999999</v>
      </c>
      <c r="E165" s="39">
        <f t="shared" si="70"/>
        <v>21311436.699999999</v>
      </c>
      <c r="F165" s="39">
        <f t="shared" si="70"/>
        <v>25296891.029999997</v>
      </c>
      <c r="G165" s="39">
        <f t="shared" si="70"/>
        <v>19585883.780000001</v>
      </c>
      <c r="H165" s="39">
        <f t="shared" si="70"/>
        <v>65054432.5</v>
      </c>
      <c r="I165" s="39">
        <f t="shared" si="70"/>
        <v>60651402.270000003</v>
      </c>
      <c r="J165" s="39">
        <f t="shared" si="70"/>
        <v>51616497.5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C172</f>
        <v>12426346.26</v>
      </c>
      <c r="D167" s="39">
        <f t="shared" ref="D167:J167" si="71">D172</f>
        <v>3795197.13</v>
      </c>
      <c r="E167" s="39">
        <f t="shared" si="71"/>
        <v>3795197.13</v>
      </c>
      <c r="F167" s="39">
        <f t="shared" si="71"/>
        <v>4835952</v>
      </c>
      <c r="G167" s="39">
        <f t="shared" si="71"/>
        <v>0</v>
      </c>
      <c r="H167" s="39">
        <f t="shared" si="71"/>
        <v>0</v>
      </c>
      <c r="I167" s="39">
        <f t="shared" si="71"/>
        <v>0</v>
      </c>
      <c r="J167" s="39">
        <f t="shared" si="71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C173</f>
        <v>254866119.41999999</v>
      </c>
      <c r="D168" s="39">
        <f t="shared" ref="D168:J168" si="72">D173</f>
        <v>19980724.77</v>
      </c>
      <c r="E168" s="39">
        <f t="shared" si="72"/>
        <v>17516239.57</v>
      </c>
      <c r="F168" s="39">
        <f t="shared" si="72"/>
        <v>20460939.029999997</v>
      </c>
      <c r="G168" s="39">
        <f t="shared" si="72"/>
        <v>19585883.780000001</v>
      </c>
      <c r="H168" s="39">
        <f t="shared" si="72"/>
        <v>65054432.5</v>
      </c>
      <c r="I168" s="39">
        <f t="shared" si="72"/>
        <v>60651402.270000003</v>
      </c>
      <c r="J168" s="39">
        <f t="shared" si="72"/>
        <v>51616497.5</v>
      </c>
      <c r="K168" s="41">
        <v>5.6</v>
      </c>
    </row>
    <row r="169" spans="1:11" x14ac:dyDescent="0.25">
      <c r="A169" s="19">
        <v>159</v>
      </c>
      <c r="B169" s="82" t="s">
        <v>12</v>
      </c>
      <c r="C169" s="81"/>
      <c r="D169" s="81"/>
      <c r="E169" s="81"/>
      <c r="F169" s="81"/>
      <c r="G169" s="81"/>
      <c r="H169" s="81"/>
      <c r="I169" s="81"/>
      <c r="J169" s="81"/>
      <c r="K169" s="81"/>
    </row>
    <row r="170" spans="1:11" ht="30" customHeight="1" x14ac:dyDescent="0.25">
      <c r="A170" s="19">
        <v>160</v>
      </c>
      <c r="B170" s="40" t="s">
        <v>24</v>
      </c>
      <c r="C170" s="39">
        <f>C172+C173</f>
        <v>267292465.67999998</v>
      </c>
      <c r="D170" s="39">
        <f t="shared" ref="D170:J170" si="73">D172+D173</f>
        <v>23775921.899999999</v>
      </c>
      <c r="E170" s="39">
        <f t="shared" si="73"/>
        <v>21311436.699999999</v>
      </c>
      <c r="F170" s="39">
        <f t="shared" si="73"/>
        <v>25296891.029999997</v>
      </c>
      <c r="G170" s="39">
        <f t="shared" si="73"/>
        <v>19585883.780000001</v>
      </c>
      <c r="H170" s="39">
        <f t="shared" si="73"/>
        <v>65054432.5</v>
      </c>
      <c r="I170" s="39">
        <f t="shared" si="73"/>
        <v>60651402.270000003</v>
      </c>
      <c r="J170" s="39">
        <f t="shared" si="73"/>
        <v>51616497.5</v>
      </c>
      <c r="K170" s="41">
        <v>5.6</v>
      </c>
    </row>
    <row r="171" spans="1:11" ht="18.75" customHeight="1" x14ac:dyDescent="0.25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x14ac:dyDescent="0.2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t="shared" ref="D172:J172" si="74">D178+D183+D188+D193+D198+D203+D216+D222</f>
        <v>3795197.13</v>
      </c>
      <c r="E172" s="39">
        <f t="shared" si="74"/>
        <v>3795197.13</v>
      </c>
      <c r="F172" s="39">
        <f>F178+F183+F188+F193+F198+F203+F216+F222+F225</f>
        <v>4835952</v>
      </c>
      <c r="G172" s="39">
        <f t="shared" si="74"/>
        <v>0</v>
      </c>
      <c r="H172" s="39">
        <f t="shared" si="74"/>
        <v>0</v>
      </c>
      <c r="I172" s="39">
        <f t="shared" si="74"/>
        <v>0</v>
      </c>
      <c r="J172" s="39">
        <f t="shared" si="74"/>
        <v>0</v>
      </c>
      <c r="K172" s="41">
        <v>5.6</v>
      </c>
    </row>
    <row r="173" spans="1:11" x14ac:dyDescent="0.25">
      <c r="A173" s="19">
        <v>163</v>
      </c>
      <c r="B173" s="40" t="s">
        <v>11</v>
      </c>
      <c r="C173" s="39">
        <f>C179+C184+C189+C194+C199+C204+C207+C210+C213+C219+C226+C229</f>
        <v>254866119.41999999</v>
      </c>
      <c r="D173" s="39">
        <f t="shared" ref="D173:J173" si="75">D179+D184+D189+D194+D199+D204+D207+D210+D213+D219+D226+D229</f>
        <v>19980724.77</v>
      </c>
      <c r="E173" s="39">
        <f t="shared" si="75"/>
        <v>17516239.57</v>
      </c>
      <c r="F173" s="39">
        <f t="shared" si="75"/>
        <v>20460939.029999997</v>
      </c>
      <c r="G173" s="39">
        <f t="shared" si="75"/>
        <v>19585883.780000001</v>
      </c>
      <c r="H173" s="39">
        <f t="shared" si="75"/>
        <v>65054432.5</v>
      </c>
      <c r="I173" s="39">
        <f t="shared" si="75"/>
        <v>60651402.270000003</v>
      </c>
      <c r="J173" s="39">
        <f t="shared" si="75"/>
        <v>51616497.5</v>
      </c>
      <c r="K173" s="41">
        <v>5.6</v>
      </c>
    </row>
    <row r="174" spans="1:11" x14ac:dyDescent="0.2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 x14ac:dyDescent="0.25">
      <c r="A175" s="19">
        <v>165</v>
      </c>
      <c r="B175" s="40" t="s">
        <v>118</v>
      </c>
      <c r="C175" s="39">
        <f>C179</f>
        <v>234454960.64000002</v>
      </c>
      <c r="D175" s="39">
        <f t="shared" ref="D175:J175" si="76">D179</f>
        <v>13063904</v>
      </c>
      <c r="E175" s="39">
        <f t="shared" si="76"/>
        <v>15609328</v>
      </c>
      <c r="F175" s="39">
        <f t="shared" si="76"/>
        <v>19254087.469999999</v>
      </c>
      <c r="G175" s="39">
        <f t="shared" si="76"/>
        <v>15185769.619999999</v>
      </c>
      <c r="H175" s="39">
        <f t="shared" si="76"/>
        <v>62745766.780000001</v>
      </c>
      <c r="I175" s="39">
        <f t="shared" si="76"/>
        <v>58829607.270000003</v>
      </c>
      <c r="J175" s="39">
        <f t="shared" si="76"/>
        <v>49766497.5</v>
      </c>
      <c r="K175" s="41" t="s">
        <v>14</v>
      </c>
    </row>
    <row r="176" spans="1:11" x14ac:dyDescent="0.2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 x14ac:dyDescent="0.25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x14ac:dyDescent="0.2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x14ac:dyDescent="0.25">
      <c r="A179" s="19">
        <v>169</v>
      </c>
      <c r="B179" s="40" t="s">
        <v>11</v>
      </c>
      <c r="C179" s="39">
        <f>SUM(D179:J179)</f>
        <v>234454960.64000002</v>
      </c>
      <c r="D179" s="39">
        <v>13063904</v>
      </c>
      <c r="E179" s="39">
        <v>15609328</v>
      </c>
      <c r="F179" s="39">
        <v>19254087.469999999</v>
      </c>
      <c r="G179" s="39">
        <v>15185769.619999999</v>
      </c>
      <c r="H179" s="39">
        <v>62745766.780000001</v>
      </c>
      <c r="I179" s="39">
        <v>58829607.270000003</v>
      </c>
      <c r="J179" s="39">
        <v>49766497.5</v>
      </c>
      <c r="K179" s="41" t="s">
        <v>14</v>
      </c>
    </row>
    <row r="180" spans="1:11" x14ac:dyDescent="0.2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 x14ac:dyDescent="0.25">
      <c r="A181" s="19">
        <v>171</v>
      </c>
      <c r="B181" s="40" t="s">
        <v>119</v>
      </c>
      <c r="C181" s="39">
        <f>C184</f>
        <v>9481634.370000001</v>
      </c>
      <c r="D181" s="39">
        <f t="shared" ref="D181:J181" si="77">D184</f>
        <v>622010</v>
      </c>
      <c r="E181" s="39">
        <v>812000</v>
      </c>
      <c r="F181" s="39">
        <f t="shared" si="77"/>
        <v>750000</v>
      </c>
      <c r="G181" s="39">
        <f t="shared" si="77"/>
        <v>1317163.6499999999</v>
      </c>
      <c r="H181" s="39">
        <f t="shared" si="77"/>
        <v>2308665.7200000002</v>
      </c>
      <c r="I181" s="39">
        <f t="shared" si="77"/>
        <v>1821795</v>
      </c>
      <c r="J181" s="39">
        <f t="shared" si="77"/>
        <v>1850000</v>
      </c>
      <c r="K181" s="41" t="s">
        <v>14</v>
      </c>
    </row>
    <row r="182" spans="1:11" ht="18.75" customHeight="1" x14ac:dyDescent="0.25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x14ac:dyDescent="0.2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174</v>
      </c>
      <c r="B184" s="40" t="s">
        <v>11</v>
      </c>
      <c r="C184" s="39">
        <f>SUM(D184:J184)</f>
        <v>9481634.370000001</v>
      </c>
      <c r="D184" s="39">
        <v>622010</v>
      </c>
      <c r="E184" s="39">
        <v>812000</v>
      </c>
      <c r="F184" s="39">
        <v>750000</v>
      </c>
      <c r="G184" s="39">
        <v>1317163.6499999999</v>
      </c>
      <c r="H184" s="39">
        <v>2308665.7200000002</v>
      </c>
      <c r="I184" s="39">
        <v>1821795</v>
      </c>
      <c r="J184" s="39">
        <v>1850000</v>
      </c>
      <c r="K184" s="41" t="s">
        <v>14</v>
      </c>
    </row>
    <row r="185" spans="1:11" x14ac:dyDescent="0.2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 x14ac:dyDescent="0.25">
      <c r="A186" s="19">
        <v>176</v>
      </c>
      <c r="B186" s="40" t="s">
        <v>120</v>
      </c>
      <c r="C186" s="39">
        <f>C189</f>
        <v>3007785.09</v>
      </c>
      <c r="D186" s="39">
        <f t="shared" ref="D186:J186" si="78">D189</f>
        <v>0</v>
      </c>
      <c r="E186" s="39">
        <f t="shared" si="78"/>
        <v>600001</v>
      </c>
      <c r="F186" s="39">
        <f t="shared" si="78"/>
        <v>0</v>
      </c>
      <c r="G186" s="39">
        <f t="shared" si="78"/>
        <v>2407784.09</v>
      </c>
      <c r="H186" s="39">
        <f t="shared" si="78"/>
        <v>0</v>
      </c>
      <c r="I186" s="39">
        <f t="shared" si="78"/>
        <v>0</v>
      </c>
      <c r="J186" s="39">
        <f t="shared" si="78"/>
        <v>0</v>
      </c>
      <c r="K186" s="41"/>
    </row>
    <row r="187" spans="1:11" ht="18.75" customHeight="1" x14ac:dyDescent="0.25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x14ac:dyDescent="0.2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x14ac:dyDescent="0.2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x14ac:dyDescent="0.2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 x14ac:dyDescent="0.25">
      <c r="A191" s="19">
        <v>181</v>
      </c>
      <c r="B191" s="40" t="s">
        <v>121</v>
      </c>
      <c r="C191" s="39">
        <f>C194</f>
        <v>630706</v>
      </c>
      <c r="D191" s="39">
        <f t="shared" ref="D191:J191" si="79">D194</f>
        <v>630706</v>
      </c>
      <c r="E191" s="39">
        <f t="shared" si="79"/>
        <v>0</v>
      </c>
      <c r="F191" s="39">
        <f t="shared" si="79"/>
        <v>0</v>
      </c>
      <c r="G191" s="39">
        <f t="shared" si="79"/>
        <v>0</v>
      </c>
      <c r="H191" s="39">
        <f t="shared" si="79"/>
        <v>0</v>
      </c>
      <c r="I191" s="39">
        <f t="shared" si="79"/>
        <v>0</v>
      </c>
      <c r="J191" s="39">
        <f t="shared" si="79"/>
        <v>0</v>
      </c>
      <c r="K191" s="41"/>
    </row>
    <row r="192" spans="1:11" ht="21" customHeight="1" x14ac:dyDescent="0.25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x14ac:dyDescent="0.2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 x14ac:dyDescent="0.25">
      <c r="A196" s="19">
        <v>186</v>
      </c>
      <c r="B196" s="40" t="s">
        <v>208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 x14ac:dyDescent="0.25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x14ac:dyDescent="0.2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 x14ac:dyDescent="0.25">
      <c r="A201" s="19">
        <v>191</v>
      </c>
      <c r="B201" s="40" t="s">
        <v>154</v>
      </c>
      <c r="C201" s="39">
        <f>C204</f>
        <v>65967.64</v>
      </c>
      <c r="D201" s="39">
        <f t="shared" ref="D201:J201" si="80">D204</f>
        <v>65967.64</v>
      </c>
      <c r="E201" s="39">
        <f t="shared" si="80"/>
        <v>0</v>
      </c>
      <c r="F201" s="39">
        <f t="shared" si="80"/>
        <v>0</v>
      </c>
      <c r="G201" s="39">
        <f t="shared" si="80"/>
        <v>0</v>
      </c>
      <c r="H201" s="39">
        <f t="shared" si="80"/>
        <v>0</v>
      </c>
      <c r="I201" s="39">
        <f t="shared" si="80"/>
        <v>0</v>
      </c>
      <c r="J201" s="39">
        <f t="shared" si="80"/>
        <v>0</v>
      </c>
      <c r="K201" s="41"/>
    </row>
    <row r="202" spans="1:11" ht="15.75" customHeight="1" x14ac:dyDescent="0.25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x14ac:dyDescent="0.2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195</v>
      </c>
      <c r="B205" s="42" t="s">
        <v>131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 x14ac:dyDescent="0.25">
      <c r="A206" s="19">
        <v>196</v>
      </c>
      <c r="B206" s="40" t="s">
        <v>188</v>
      </c>
      <c r="C206" s="39">
        <f>C207</f>
        <v>9400</v>
      </c>
      <c r="D206" s="39">
        <f t="shared" ref="D206:J206" si="81">D207</f>
        <v>9400</v>
      </c>
      <c r="E206" s="39">
        <f t="shared" si="81"/>
        <v>0</v>
      </c>
      <c r="F206" s="39">
        <f t="shared" si="81"/>
        <v>0</v>
      </c>
      <c r="G206" s="39">
        <f t="shared" si="81"/>
        <v>0</v>
      </c>
      <c r="H206" s="39">
        <f t="shared" si="81"/>
        <v>0</v>
      </c>
      <c r="I206" s="39">
        <f t="shared" si="81"/>
        <v>0</v>
      </c>
      <c r="J206" s="39">
        <f t="shared" si="81"/>
        <v>0</v>
      </c>
      <c r="K206" s="41"/>
    </row>
    <row r="207" spans="1:11" x14ac:dyDescent="0.2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x14ac:dyDescent="0.25">
      <c r="A208" s="19">
        <v>198</v>
      </c>
      <c r="B208" s="42" t="s">
        <v>132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 x14ac:dyDescent="0.25">
      <c r="A209" s="19">
        <v>199</v>
      </c>
      <c r="B209" s="40" t="s">
        <v>189</v>
      </c>
      <c r="C209" s="39">
        <f>C210</f>
        <v>18500</v>
      </c>
      <c r="D209" s="39">
        <f t="shared" ref="D209:J209" si="82">D210</f>
        <v>18500</v>
      </c>
      <c r="E209" s="39">
        <f t="shared" si="82"/>
        <v>0</v>
      </c>
      <c r="F209" s="39">
        <f t="shared" si="82"/>
        <v>0</v>
      </c>
      <c r="G209" s="39">
        <f t="shared" si="82"/>
        <v>0</v>
      </c>
      <c r="H209" s="39">
        <f t="shared" si="82"/>
        <v>0</v>
      </c>
      <c r="I209" s="39">
        <f t="shared" si="82"/>
        <v>0</v>
      </c>
      <c r="J209" s="39">
        <f t="shared" si="82"/>
        <v>0</v>
      </c>
      <c r="K209" s="41"/>
    </row>
    <row r="210" spans="1:11" x14ac:dyDescent="0.2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201</v>
      </c>
      <c r="B211" s="42" t="s">
        <v>133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 x14ac:dyDescent="0.25">
      <c r="A212" s="19">
        <v>202</v>
      </c>
      <c r="B212" s="43" t="s">
        <v>190</v>
      </c>
      <c r="C212" s="39">
        <f>C213</f>
        <v>1775040</v>
      </c>
      <c r="D212" s="39">
        <f t="shared" ref="D212:J212" si="83">D213</f>
        <v>1775040</v>
      </c>
      <c r="E212" s="39">
        <f t="shared" si="83"/>
        <v>0</v>
      </c>
      <c r="F212" s="39">
        <f t="shared" si="83"/>
        <v>0</v>
      </c>
      <c r="G212" s="39">
        <f t="shared" si="83"/>
        <v>0</v>
      </c>
      <c r="H212" s="39">
        <f t="shared" si="83"/>
        <v>0</v>
      </c>
      <c r="I212" s="39">
        <f t="shared" si="83"/>
        <v>0</v>
      </c>
      <c r="J212" s="39">
        <f t="shared" si="83"/>
        <v>0</v>
      </c>
      <c r="K212" s="41"/>
    </row>
    <row r="213" spans="1:11" x14ac:dyDescent="0.2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204</v>
      </c>
      <c r="B214" s="42" t="s">
        <v>138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 x14ac:dyDescent="0.25">
      <c r="A215" s="19">
        <v>205</v>
      </c>
      <c r="B215" s="40" t="s">
        <v>209</v>
      </c>
      <c r="C215" s="39">
        <f>C216</f>
        <v>3795197.13</v>
      </c>
      <c r="D215" s="39">
        <f t="shared" ref="D215:J215" si="84">D216</f>
        <v>3795197.13</v>
      </c>
      <c r="E215" s="39">
        <f t="shared" si="84"/>
        <v>0</v>
      </c>
      <c r="F215" s="39">
        <f t="shared" si="84"/>
        <v>0</v>
      </c>
      <c r="G215" s="39">
        <f t="shared" si="84"/>
        <v>0</v>
      </c>
      <c r="H215" s="39">
        <f t="shared" si="84"/>
        <v>0</v>
      </c>
      <c r="I215" s="39">
        <f t="shared" si="84"/>
        <v>0</v>
      </c>
      <c r="J215" s="39">
        <f t="shared" si="84"/>
        <v>0</v>
      </c>
      <c r="K215" s="41"/>
    </row>
    <row r="216" spans="1:11" x14ac:dyDescent="0.2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207</v>
      </c>
      <c r="B217" s="42" t="s">
        <v>139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208</v>
      </c>
      <c r="B218" s="40" t="s">
        <v>227</v>
      </c>
      <c r="C218" s="39">
        <f>C219</f>
        <v>494910.57</v>
      </c>
      <c r="D218" s="39">
        <f t="shared" ref="D218:J218" si="85">D219</f>
        <v>0</v>
      </c>
      <c r="E218" s="39">
        <f t="shared" si="85"/>
        <v>494910.57</v>
      </c>
      <c r="F218" s="39">
        <f t="shared" si="85"/>
        <v>0</v>
      </c>
      <c r="G218" s="39">
        <f t="shared" si="85"/>
        <v>0</v>
      </c>
      <c r="H218" s="39">
        <f t="shared" si="85"/>
        <v>0</v>
      </c>
      <c r="I218" s="39">
        <f t="shared" si="85"/>
        <v>0</v>
      </c>
      <c r="J218" s="39">
        <f t="shared" si="85"/>
        <v>0</v>
      </c>
      <c r="K218" s="41"/>
    </row>
    <row r="219" spans="1:11" x14ac:dyDescent="0.2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210</v>
      </c>
      <c r="B220" s="42" t="s">
        <v>140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 x14ac:dyDescent="0.25">
      <c r="A221" s="19">
        <v>211</v>
      </c>
      <c r="B221" s="40" t="s">
        <v>228</v>
      </c>
      <c r="C221" s="39">
        <f>C222</f>
        <v>3795197.13</v>
      </c>
      <c r="D221" s="39">
        <f t="shared" ref="D221:J221" si="86">D222</f>
        <v>0</v>
      </c>
      <c r="E221" s="39">
        <f t="shared" si="86"/>
        <v>3795197.13</v>
      </c>
      <c r="F221" s="39">
        <f t="shared" si="86"/>
        <v>0</v>
      </c>
      <c r="G221" s="39">
        <f t="shared" si="86"/>
        <v>0</v>
      </c>
      <c r="H221" s="39">
        <f t="shared" si="86"/>
        <v>0</v>
      </c>
      <c r="I221" s="39">
        <f t="shared" si="86"/>
        <v>0</v>
      </c>
      <c r="J221" s="39">
        <f t="shared" si="86"/>
        <v>0</v>
      </c>
      <c r="K221" s="41"/>
    </row>
    <row r="222" spans="1:11" x14ac:dyDescent="0.2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213</v>
      </c>
      <c r="B223" s="42" t="s">
        <v>141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 x14ac:dyDescent="0.25">
      <c r="A224" s="19">
        <v>214</v>
      </c>
      <c r="B224" s="40" t="s">
        <v>250</v>
      </c>
      <c r="C224" s="39">
        <f>C225+C226</f>
        <v>5292803.5599999996</v>
      </c>
      <c r="D224" s="39">
        <f t="shared" ref="D224:J224" si="87">D225+D226</f>
        <v>0</v>
      </c>
      <c r="E224" s="39">
        <f t="shared" si="87"/>
        <v>0</v>
      </c>
      <c r="F224" s="39">
        <f t="shared" si="87"/>
        <v>5292803.5599999996</v>
      </c>
      <c r="G224" s="39">
        <f t="shared" si="87"/>
        <v>0</v>
      </c>
      <c r="H224" s="39">
        <f t="shared" si="87"/>
        <v>0</v>
      </c>
      <c r="I224" s="39">
        <f t="shared" si="87"/>
        <v>0</v>
      </c>
      <c r="J224" s="39">
        <f t="shared" si="87"/>
        <v>0</v>
      </c>
      <c r="K224" s="41"/>
    </row>
    <row r="225" spans="1:11" x14ac:dyDescent="0.2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x14ac:dyDescent="0.25">
      <c r="A227" s="19">
        <v>217</v>
      </c>
      <c r="B227" s="42" t="s">
        <v>142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 x14ac:dyDescent="0.25">
      <c r="A228" s="19">
        <v>218</v>
      </c>
      <c r="B228" s="40" t="s">
        <v>260</v>
      </c>
      <c r="C228" s="39">
        <f>C229</f>
        <v>675166.42</v>
      </c>
      <c r="D228" s="39">
        <f t="shared" ref="D228:J228" si="88">D229</f>
        <v>0</v>
      </c>
      <c r="E228" s="39">
        <f t="shared" si="88"/>
        <v>0</v>
      </c>
      <c r="F228" s="39">
        <f t="shared" si="88"/>
        <v>0</v>
      </c>
      <c r="G228" s="39">
        <f t="shared" si="88"/>
        <v>675166.42</v>
      </c>
      <c r="H228" s="39">
        <f t="shared" si="88"/>
        <v>0</v>
      </c>
      <c r="I228" s="39">
        <f t="shared" si="88"/>
        <v>0</v>
      </c>
      <c r="J228" s="39">
        <f t="shared" si="88"/>
        <v>0</v>
      </c>
      <c r="K228" s="41"/>
    </row>
    <row r="229" spans="1:11" x14ac:dyDescent="0.2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x14ac:dyDescent="0.25">
      <c r="A230" s="19">
        <v>220</v>
      </c>
      <c r="B230" s="88" t="s">
        <v>172</v>
      </c>
      <c r="C230" s="89"/>
      <c r="D230" s="89"/>
      <c r="E230" s="89"/>
      <c r="F230" s="89"/>
      <c r="G230" s="89"/>
      <c r="H230" s="89"/>
      <c r="I230" s="89"/>
      <c r="J230" s="89"/>
      <c r="K230" s="89"/>
    </row>
    <row r="231" spans="1:11" ht="31.5" customHeight="1" x14ac:dyDescent="0.25">
      <c r="A231" s="19">
        <v>221</v>
      </c>
      <c r="B231" s="42" t="s">
        <v>165</v>
      </c>
      <c r="C231" s="39">
        <f>C234+C233+C232</f>
        <v>92978944.370000005</v>
      </c>
      <c r="D231" s="39">
        <f t="shared" ref="D231:J231" si="89">D234+D233+D232</f>
        <v>10584300</v>
      </c>
      <c r="E231" s="39">
        <f t="shared" si="89"/>
        <v>10232045.710000001</v>
      </c>
      <c r="F231" s="39">
        <f t="shared" si="89"/>
        <v>8215947.3200000003</v>
      </c>
      <c r="G231" s="39">
        <f t="shared" si="89"/>
        <v>12800645.91</v>
      </c>
      <c r="H231" s="39">
        <f t="shared" si="89"/>
        <v>12137968.17</v>
      </c>
      <c r="I231" s="39">
        <f t="shared" si="89"/>
        <v>16539689.680000002</v>
      </c>
      <c r="J231" s="39">
        <f t="shared" si="89"/>
        <v>22468347.579999998</v>
      </c>
      <c r="K231" s="41" t="s">
        <v>21</v>
      </c>
    </row>
    <row r="232" spans="1:11" x14ac:dyDescent="0.25">
      <c r="A232" s="19">
        <v>222</v>
      </c>
      <c r="B232" s="40" t="s">
        <v>25</v>
      </c>
      <c r="C232" s="39">
        <f>C247</f>
        <v>801000</v>
      </c>
      <c r="D232" s="39">
        <f t="shared" ref="D232:J232" si="90">D247</f>
        <v>0</v>
      </c>
      <c r="E232" s="39">
        <f t="shared" si="90"/>
        <v>0</v>
      </c>
      <c r="F232" s="39">
        <f t="shared" si="90"/>
        <v>0</v>
      </c>
      <c r="G232" s="39">
        <f t="shared" si="90"/>
        <v>0</v>
      </c>
      <c r="H232" s="39">
        <f t="shared" si="90"/>
        <v>0</v>
      </c>
      <c r="I232" s="39">
        <f t="shared" si="90"/>
        <v>0</v>
      </c>
      <c r="J232" s="39">
        <f t="shared" si="90"/>
        <v>801000</v>
      </c>
      <c r="K232" s="41"/>
    </row>
    <row r="233" spans="1:11" x14ac:dyDescent="0.25">
      <c r="A233" s="19">
        <v>223</v>
      </c>
      <c r="B233" s="40" t="s">
        <v>10</v>
      </c>
      <c r="C233" s="39">
        <f>C243+C248</f>
        <v>611900</v>
      </c>
      <c r="D233" s="39">
        <f t="shared" ref="D233:J233" si="91">D243+D248</f>
        <v>0</v>
      </c>
      <c r="E233" s="39">
        <f t="shared" si="91"/>
        <v>0</v>
      </c>
      <c r="F233" s="39">
        <f t="shared" si="91"/>
        <v>0</v>
      </c>
      <c r="G233" s="39">
        <f t="shared" si="91"/>
        <v>0</v>
      </c>
      <c r="H233" s="39">
        <f t="shared" si="91"/>
        <v>0</v>
      </c>
      <c r="I233" s="39">
        <f t="shared" si="91"/>
        <v>611900</v>
      </c>
      <c r="J233" s="39">
        <f t="shared" si="91"/>
        <v>0</v>
      </c>
      <c r="K233" s="41"/>
    </row>
    <row r="234" spans="1:11" x14ac:dyDescent="0.25">
      <c r="A234" s="19">
        <v>224</v>
      </c>
      <c r="B234" s="40" t="s">
        <v>11</v>
      </c>
      <c r="C234" s="39">
        <f t="shared" ref="C234:J234" si="92">C249+C239</f>
        <v>91566044.370000005</v>
      </c>
      <c r="D234" s="39">
        <f t="shared" si="92"/>
        <v>10584300</v>
      </c>
      <c r="E234" s="39">
        <f t="shared" si="92"/>
        <v>10232045.710000001</v>
      </c>
      <c r="F234" s="39">
        <f t="shared" si="92"/>
        <v>8215947.3200000003</v>
      </c>
      <c r="G234" s="39">
        <f t="shared" si="92"/>
        <v>12800645.91</v>
      </c>
      <c r="H234" s="39">
        <f t="shared" si="92"/>
        <v>12137968.17</v>
      </c>
      <c r="I234" s="39">
        <f t="shared" si="92"/>
        <v>15927789.680000002</v>
      </c>
      <c r="J234" s="39">
        <f t="shared" si="92"/>
        <v>21667347.579999998</v>
      </c>
      <c r="K234" s="41" t="s">
        <v>21</v>
      </c>
    </row>
    <row r="235" spans="1:11" x14ac:dyDescent="0.25">
      <c r="A235" s="19">
        <v>225</v>
      </c>
      <c r="B235" s="90" t="s">
        <v>243</v>
      </c>
      <c r="C235" s="91"/>
      <c r="D235" s="91"/>
      <c r="E235" s="91"/>
      <c r="F235" s="91"/>
      <c r="G235" s="91"/>
      <c r="H235" s="91"/>
      <c r="I235" s="91"/>
      <c r="J235" s="91"/>
      <c r="K235" s="92"/>
    </row>
    <row r="236" spans="1:11" ht="30" customHeight="1" x14ac:dyDescent="0.25">
      <c r="A236" s="19">
        <v>226</v>
      </c>
      <c r="B236" s="40" t="s">
        <v>157</v>
      </c>
      <c r="C236" s="44">
        <f>C241</f>
        <v>0</v>
      </c>
      <c r="D236" s="44">
        <f t="shared" ref="D236:J236" si="93">D241</f>
        <v>0</v>
      </c>
      <c r="E236" s="44">
        <f t="shared" si="93"/>
        <v>0</v>
      </c>
      <c r="F236" s="44">
        <f t="shared" si="93"/>
        <v>0</v>
      </c>
      <c r="G236" s="44">
        <f t="shared" si="93"/>
        <v>0</v>
      </c>
      <c r="H236" s="44">
        <f t="shared" si="93"/>
        <v>0</v>
      </c>
      <c r="I236" s="44">
        <f t="shared" si="93"/>
        <v>0</v>
      </c>
      <c r="J236" s="44">
        <f t="shared" si="93"/>
        <v>0</v>
      </c>
      <c r="K236" s="11"/>
    </row>
    <row r="237" spans="1:11" x14ac:dyDescent="0.2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x14ac:dyDescent="0.2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x14ac:dyDescent="0.25">
      <c r="A239" s="19">
        <v>229</v>
      </c>
      <c r="B239" s="40" t="s">
        <v>11</v>
      </c>
      <c r="C239" s="44">
        <f>C244</f>
        <v>0</v>
      </c>
      <c r="D239" s="44">
        <f t="shared" ref="D239:J239" si="94">D244</f>
        <v>0</v>
      </c>
      <c r="E239" s="44">
        <f t="shared" si="94"/>
        <v>0</v>
      </c>
      <c r="F239" s="44">
        <f t="shared" si="94"/>
        <v>0</v>
      </c>
      <c r="G239" s="44">
        <f t="shared" si="94"/>
        <v>0</v>
      </c>
      <c r="H239" s="44">
        <f t="shared" si="94"/>
        <v>0</v>
      </c>
      <c r="I239" s="44">
        <f t="shared" si="94"/>
        <v>0</v>
      </c>
      <c r="J239" s="44">
        <f t="shared" si="94"/>
        <v>0</v>
      </c>
      <c r="K239" s="11"/>
    </row>
    <row r="240" spans="1:11" x14ac:dyDescent="0.2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 x14ac:dyDescent="0.25">
      <c r="A241" s="19">
        <v>231</v>
      </c>
      <c r="B241" s="40" t="s">
        <v>212</v>
      </c>
      <c r="C241" s="39">
        <f>C244+C243+C242</f>
        <v>0</v>
      </c>
      <c r="D241" s="39">
        <f t="shared" ref="D241:J241" si="95">D244+D243+D242</f>
        <v>0</v>
      </c>
      <c r="E241" s="39">
        <f t="shared" si="95"/>
        <v>0</v>
      </c>
      <c r="F241" s="39">
        <f t="shared" si="95"/>
        <v>0</v>
      </c>
      <c r="G241" s="39">
        <f t="shared" si="95"/>
        <v>0</v>
      </c>
      <c r="H241" s="39">
        <f t="shared" si="95"/>
        <v>0</v>
      </c>
      <c r="I241" s="39">
        <f t="shared" si="95"/>
        <v>0</v>
      </c>
      <c r="J241" s="39">
        <f t="shared" si="95"/>
        <v>0</v>
      </c>
      <c r="K241" s="41" t="s">
        <v>14</v>
      </c>
    </row>
    <row r="242" spans="1:11" x14ac:dyDescent="0.2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x14ac:dyDescent="0.2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x14ac:dyDescent="0.2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x14ac:dyDescent="0.25">
      <c r="A245" s="19">
        <v>235</v>
      </c>
      <c r="B245" s="82" t="s">
        <v>12</v>
      </c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30" customHeight="1" x14ac:dyDescent="0.25">
      <c r="A246" s="19">
        <v>236</v>
      </c>
      <c r="B246" s="40" t="s">
        <v>24</v>
      </c>
      <c r="C246" s="39">
        <f>C249+C248</f>
        <v>92177944.370000005</v>
      </c>
      <c r="D246" s="39">
        <f t="shared" ref="D246:J246" si="96">D249+D248</f>
        <v>10584300</v>
      </c>
      <c r="E246" s="39">
        <f t="shared" si="96"/>
        <v>10232045.710000001</v>
      </c>
      <c r="F246" s="39">
        <f t="shared" si="96"/>
        <v>8215947.3200000003</v>
      </c>
      <c r="G246" s="39">
        <f t="shared" si="96"/>
        <v>12800645.91</v>
      </c>
      <c r="H246" s="39">
        <f t="shared" si="96"/>
        <v>12137968.17</v>
      </c>
      <c r="I246" s="39">
        <f t="shared" si="96"/>
        <v>16539689.680000002</v>
      </c>
      <c r="J246" s="39">
        <f t="shared" si="96"/>
        <v>21667347.579999998</v>
      </c>
      <c r="K246" s="41" t="s">
        <v>21</v>
      </c>
    </row>
    <row r="247" spans="1:11" x14ac:dyDescent="0.25">
      <c r="A247" s="19">
        <v>237</v>
      </c>
      <c r="B247" s="40" t="s">
        <v>25</v>
      </c>
      <c r="C247" s="39">
        <f>C292</f>
        <v>801000</v>
      </c>
      <c r="D247" s="39">
        <f t="shared" ref="D247:J247" si="97">D292</f>
        <v>0</v>
      </c>
      <c r="E247" s="39">
        <f t="shared" si="97"/>
        <v>0</v>
      </c>
      <c r="F247" s="39">
        <f t="shared" si="97"/>
        <v>0</v>
      </c>
      <c r="G247" s="39">
        <f t="shared" si="97"/>
        <v>0</v>
      </c>
      <c r="H247" s="39">
        <f t="shared" si="97"/>
        <v>0</v>
      </c>
      <c r="I247" s="39">
        <f t="shared" si="97"/>
        <v>0</v>
      </c>
      <c r="J247" s="39">
        <f t="shared" si="97"/>
        <v>801000</v>
      </c>
      <c r="K247" s="41" t="s">
        <v>7</v>
      </c>
    </row>
    <row r="248" spans="1:11" x14ac:dyDescent="0.25">
      <c r="A248" s="19">
        <v>238</v>
      </c>
      <c r="B248" s="40" t="s">
        <v>10</v>
      </c>
      <c r="C248" s="39">
        <f>C253+C258+C263+C268+C273+C278+C288</f>
        <v>611900</v>
      </c>
      <c r="D248" s="39">
        <f t="shared" ref="D248:J248" si="98">D253+D258+D263+D268+D273+D278+D288</f>
        <v>0</v>
      </c>
      <c r="E248" s="39">
        <f t="shared" si="98"/>
        <v>0</v>
      </c>
      <c r="F248" s="39">
        <f t="shared" si="98"/>
        <v>0</v>
      </c>
      <c r="G248" s="39">
        <f t="shared" si="98"/>
        <v>0</v>
      </c>
      <c r="H248" s="39">
        <f t="shared" si="98"/>
        <v>0</v>
      </c>
      <c r="I248" s="39">
        <f t="shared" si="98"/>
        <v>611900</v>
      </c>
      <c r="J248" s="39">
        <f t="shared" si="98"/>
        <v>0</v>
      </c>
      <c r="K248" s="41" t="s">
        <v>21</v>
      </c>
    </row>
    <row r="249" spans="1:11" x14ac:dyDescent="0.25">
      <c r="A249" s="19">
        <v>239</v>
      </c>
      <c r="B249" s="40" t="s">
        <v>11</v>
      </c>
      <c r="C249" s="39">
        <f>C254+C259+C264+C269+C274+C279+C282+C285+C289</f>
        <v>91566044.370000005</v>
      </c>
      <c r="D249" s="39">
        <f t="shared" ref="D249:J249" si="99">D254+D259+D264+D269+D274+D279+D282+D285+D289</f>
        <v>10584300</v>
      </c>
      <c r="E249" s="39">
        <f t="shared" si="99"/>
        <v>10232045.710000001</v>
      </c>
      <c r="F249" s="39">
        <f t="shared" si="99"/>
        <v>8215947.3200000003</v>
      </c>
      <c r="G249" s="39">
        <f t="shared" si="99"/>
        <v>12800645.91</v>
      </c>
      <c r="H249" s="39">
        <f t="shared" si="99"/>
        <v>12137968.17</v>
      </c>
      <c r="I249" s="39">
        <f t="shared" si="99"/>
        <v>15927789.680000002</v>
      </c>
      <c r="J249" s="39">
        <f t="shared" si="99"/>
        <v>21667347.579999998</v>
      </c>
      <c r="K249" s="41" t="s">
        <v>21</v>
      </c>
    </row>
    <row r="250" spans="1:11" x14ac:dyDescent="0.2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 x14ac:dyDescent="0.25">
      <c r="A251" s="19">
        <v>241</v>
      </c>
      <c r="B251" s="40" t="s">
        <v>122</v>
      </c>
      <c r="C251" s="39">
        <f>C254</f>
        <v>52280133.079999998</v>
      </c>
      <c r="D251" s="39">
        <f t="shared" ref="D251:J251" si="100">D254</f>
        <v>5600000</v>
      </c>
      <c r="E251" s="39">
        <f t="shared" si="100"/>
        <v>5903324</v>
      </c>
      <c r="F251" s="39">
        <f t="shared" si="100"/>
        <v>7325694.7599999998</v>
      </c>
      <c r="G251" s="39">
        <f t="shared" si="100"/>
        <v>7400004</v>
      </c>
      <c r="H251" s="39">
        <f t="shared" si="100"/>
        <v>7850000</v>
      </c>
      <c r="I251" s="39">
        <f t="shared" si="100"/>
        <v>8701110.3200000003</v>
      </c>
      <c r="J251" s="39">
        <f t="shared" si="100"/>
        <v>9500000</v>
      </c>
      <c r="K251" s="41" t="s">
        <v>14</v>
      </c>
    </row>
    <row r="252" spans="1:11" x14ac:dyDescent="0.2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x14ac:dyDescent="0.2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x14ac:dyDescent="0.25">
      <c r="A254" s="19">
        <v>244</v>
      </c>
      <c r="B254" s="40" t="s">
        <v>11</v>
      </c>
      <c r="C254" s="39">
        <f>SUM(D254:J254)</f>
        <v>52280133.079999998</v>
      </c>
      <c r="D254" s="39">
        <v>5600000</v>
      </c>
      <c r="E254" s="39">
        <v>5903324</v>
      </c>
      <c r="F254" s="39">
        <v>7325694.7599999998</v>
      </c>
      <c r="G254" s="39">
        <v>7400004</v>
      </c>
      <c r="H254" s="39">
        <v>7850000</v>
      </c>
      <c r="I254" s="39">
        <v>8701110.3200000003</v>
      </c>
      <c r="J254" s="39">
        <v>9500000</v>
      </c>
      <c r="K254" s="41" t="s">
        <v>14</v>
      </c>
    </row>
    <row r="255" spans="1:11" x14ac:dyDescent="0.2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 x14ac:dyDescent="0.25">
      <c r="A256" s="19">
        <v>246</v>
      </c>
      <c r="B256" s="40" t="s">
        <v>124</v>
      </c>
      <c r="C256" s="39">
        <f>C259</f>
        <v>3824701.77</v>
      </c>
      <c r="D256" s="39">
        <f t="shared" ref="D256:J256" si="101">D259</f>
        <v>315000</v>
      </c>
      <c r="E256" s="39">
        <f t="shared" si="101"/>
        <v>350717</v>
      </c>
      <c r="F256" s="39">
        <f t="shared" si="101"/>
        <v>360000</v>
      </c>
      <c r="G256" s="39">
        <f t="shared" si="101"/>
        <v>500000</v>
      </c>
      <c r="H256" s="39">
        <f t="shared" si="101"/>
        <v>605000</v>
      </c>
      <c r="I256" s="39">
        <f t="shared" si="101"/>
        <v>793984.77</v>
      </c>
      <c r="J256" s="39">
        <f t="shared" si="101"/>
        <v>900000</v>
      </c>
      <c r="K256" s="41" t="s">
        <v>14</v>
      </c>
    </row>
    <row r="257" spans="1:11" x14ac:dyDescent="0.2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x14ac:dyDescent="0.2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249</v>
      </c>
      <c r="B259" s="40" t="s">
        <v>11</v>
      </c>
      <c r="C259" s="39">
        <f>SUM(D259:J259)</f>
        <v>3824701.77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793984.77</v>
      </c>
      <c r="J259" s="39">
        <v>900000</v>
      </c>
      <c r="K259" s="41" t="s">
        <v>14</v>
      </c>
    </row>
    <row r="260" spans="1:11" x14ac:dyDescent="0.25">
      <c r="A260" s="19">
        <v>250</v>
      </c>
      <c r="B260" s="42" t="s">
        <v>112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 x14ac:dyDescent="0.25">
      <c r="A261" s="19">
        <v>251</v>
      </c>
      <c r="B261" s="40" t="s">
        <v>191</v>
      </c>
      <c r="C261" s="39">
        <f>C264</f>
        <v>4931770.99</v>
      </c>
      <c r="D261" s="39">
        <f t="shared" ref="D261:J261" si="102">D264</f>
        <v>4269300</v>
      </c>
      <c r="E261" s="39">
        <f t="shared" si="102"/>
        <v>662470.99</v>
      </c>
      <c r="F261" s="39">
        <f t="shared" si="102"/>
        <v>0</v>
      </c>
      <c r="G261" s="39">
        <f t="shared" si="102"/>
        <v>0</v>
      </c>
      <c r="H261" s="39">
        <f t="shared" si="102"/>
        <v>0</v>
      </c>
      <c r="I261" s="39">
        <f t="shared" si="102"/>
        <v>0</v>
      </c>
      <c r="J261" s="39">
        <f t="shared" si="102"/>
        <v>0</v>
      </c>
      <c r="K261" s="41" t="s">
        <v>14</v>
      </c>
    </row>
    <row r="262" spans="1:11" x14ac:dyDescent="0.2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x14ac:dyDescent="0.2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 x14ac:dyDescent="0.25">
      <c r="A266" s="19">
        <v>256</v>
      </c>
      <c r="B266" s="40" t="s">
        <v>125</v>
      </c>
      <c r="C266" s="39">
        <f>C269</f>
        <v>1200000</v>
      </c>
      <c r="D266" s="39">
        <f t="shared" ref="D266:I266" si="103">D269</f>
        <v>400000</v>
      </c>
      <c r="E266" s="39">
        <f t="shared" si="103"/>
        <v>400000</v>
      </c>
      <c r="F266" s="39">
        <f t="shared" si="103"/>
        <v>400000</v>
      </c>
      <c r="G266" s="39">
        <f t="shared" si="103"/>
        <v>0</v>
      </c>
      <c r="H266" s="39">
        <f t="shared" si="103"/>
        <v>0</v>
      </c>
      <c r="I266" s="39">
        <f t="shared" si="103"/>
        <v>0</v>
      </c>
      <c r="J266" s="39">
        <v>0</v>
      </c>
      <c r="K266" s="41" t="s">
        <v>14</v>
      </c>
    </row>
    <row r="267" spans="1:11" x14ac:dyDescent="0.2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x14ac:dyDescent="0.2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x14ac:dyDescent="0.2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260</v>
      </c>
      <c r="B270" s="42" t="s">
        <v>236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 x14ac:dyDescent="0.25">
      <c r="A271" s="19">
        <v>261</v>
      </c>
      <c r="B271" s="40" t="s">
        <v>242</v>
      </c>
      <c r="C271" s="39">
        <f>C272+C273+C274</f>
        <v>1196795.72</v>
      </c>
      <c r="D271" s="39">
        <f t="shared" ref="D271:J271" si="104">D272+D273+D274</f>
        <v>0</v>
      </c>
      <c r="E271" s="39">
        <f t="shared" si="104"/>
        <v>1196795.72</v>
      </c>
      <c r="F271" s="39">
        <f t="shared" si="104"/>
        <v>0</v>
      </c>
      <c r="G271" s="39">
        <f t="shared" si="104"/>
        <v>0</v>
      </c>
      <c r="H271" s="39">
        <f t="shared" si="104"/>
        <v>0</v>
      </c>
      <c r="I271" s="39">
        <f t="shared" si="104"/>
        <v>0</v>
      </c>
      <c r="J271" s="39">
        <f t="shared" si="104"/>
        <v>0</v>
      </c>
      <c r="K271" s="41" t="s">
        <v>14</v>
      </c>
    </row>
    <row r="272" spans="1:11" x14ac:dyDescent="0.2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x14ac:dyDescent="0.2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x14ac:dyDescent="0.2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 x14ac:dyDescent="0.25">
      <c r="A276" s="19">
        <v>266</v>
      </c>
      <c r="B276" s="40" t="s">
        <v>212</v>
      </c>
      <c r="C276" s="39">
        <f t="shared" ref="C276:J276" si="105">C277+C278+C279</f>
        <v>1718738</v>
      </c>
      <c r="D276" s="39">
        <f t="shared" si="105"/>
        <v>0</v>
      </c>
      <c r="E276" s="39">
        <f t="shared" si="105"/>
        <v>1718738</v>
      </c>
      <c r="F276" s="39">
        <f t="shared" si="105"/>
        <v>0</v>
      </c>
      <c r="G276" s="39">
        <f t="shared" si="105"/>
        <v>0</v>
      </c>
      <c r="H276" s="39">
        <f t="shared" si="105"/>
        <v>0</v>
      </c>
      <c r="I276" s="39">
        <f t="shared" si="105"/>
        <v>0</v>
      </c>
      <c r="J276" s="39">
        <f t="shared" si="105"/>
        <v>0</v>
      </c>
      <c r="K276" s="45"/>
    </row>
    <row r="277" spans="1:11" x14ac:dyDescent="0.2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x14ac:dyDescent="0.2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x14ac:dyDescent="0.2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x14ac:dyDescent="0.25">
      <c r="A280" s="19">
        <v>270</v>
      </c>
      <c r="B280" s="42" t="s">
        <v>131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 x14ac:dyDescent="0.25">
      <c r="A281" s="19">
        <v>271</v>
      </c>
      <c r="B281" s="40" t="s">
        <v>251</v>
      </c>
      <c r="C281" s="39">
        <f>C282</f>
        <v>15927348.84</v>
      </c>
      <c r="D281" s="39">
        <f t="shared" ref="D281:J281" si="106">D282</f>
        <v>0</v>
      </c>
      <c r="E281" s="39">
        <f t="shared" si="106"/>
        <v>0</v>
      </c>
      <c r="F281" s="39">
        <f t="shared" si="106"/>
        <v>85203.48</v>
      </c>
      <c r="G281" s="39">
        <f t="shared" si="106"/>
        <v>2974300</v>
      </c>
      <c r="H281" s="39">
        <f t="shared" si="106"/>
        <v>2182968.17</v>
      </c>
      <c r="I281" s="39">
        <f t="shared" si="106"/>
        <v>4604877.1900000004</v>
      </c>
      <c r="J281" s="39">
        <f t="shared" si="106"/>
        <v>6080000</v>
      </c>
      <c r="K281" s="41"/>
    </row>
    <row r="282" spans="1:11" x14ac:dyDescent="0.25">
      <c r="A282" s="19">
        <v>272</v>
      </c>
      <c r="B282" s="40" t="s">
        <v>3</v>
      </c>
      <c r="C282" s="39">
        <f>D282+E282+F282+G282+H282+I282+J282</f>
        <v>15927348.84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4604877.1900000004</v>
      </c>
      <c r="J282" s="39">
        <v>6080000</v>
      </c>
      <c r="K282" s="41"/>
    </row>
    <row r="283" spans="1:11" x14ac:dyDescent="0.25">
      <c r="A283" s="19">
        <v>273</v>
      </c>
      <c r="B283" s="42" t="s">
        <v>132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 x14ac:dyDescent="0.25">
      <c r="A284" s="19">
        <v>274</v>
      </c>
      <c r="B284" s="40" t="s">
        <v>252</v>
      </c>
      <c r="C284" s="39">
        <f>C285</f>
        <v>7103138.4199999999</v>
      </c>
      <c r="D284" s="39">
        <f t="shared" ref="D284:J284" si="107">D285</f>
        <v>0</v>
      </c>
      <c r="E284" s="39">
        <f t="shared" si="107"/>
        <v>0</v>
      </c>
      <c r="F284" s="39">
        <f t="shared" si="107"/>
        <v>45049.08</v>
      </c>
      <c r="G284" s="39">
        <f t="shared" si="107"/>
        <v>1926341.91</v>
      </c>
      <c r="H284" s="39">
        <f t="shared" si="107"/>
        <v>1500000</v>
      </c>
      <c r="I284" s="39">
        <f t="shared" si="107"/>
        <v>1821847.43</v>
      </c>
      <c r="J284" s="39">
        <f t="shared" si="107"/>
        <v>1809900</v>
      </c>
      <c r="K284" s="41"/>
    </row>
    <row r="285" spans="1:11" x14ac:dyDescent="0.25">
      <c r="A285" s="19">
        <v>275</v>
      </c>
      <c r="B285" s="40" t="s">
        <v>3</v>
      </c>
      <c r="C285" s="39">
        <f>D285+E285+F285+G285+H285+I285+J285</f>
        <v>7103138.4199999999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1821847.43</v>
      </c>
      <c r="J285" s="39">
        <v>1809900</v>
      </c>
      <c r="K285" s="41"/>
    </row>
    <row r="286" spans="1:11" x14ac:dyDescent="0.25">
      <c r="A286" s="19">
        <v>276</v>
      </c>
      <c r="B286" s="42" t="s">
        <v>133</v>
      </c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28.5" x14ac:dyDescent="0.25">
      <c r="A287" s="19">
        <v>277</v>
      </c>
      <c r="B287" s="40" t="s">
        <v>287</v>
      </c>
      <c r="C287" s="39">
        <f>C289+C288</f>
        <v>3995317.5500000003</v>
      </c>
      <c r="D287" s="39">
        <f t="shared" ref="D287:J287" si="108">D289+D288</f>
        <v>0</v>
      </c>
      <c r="E287" s="39">
        <f t="shared" si="108"/>
        <v>0</v>
      </c>
      <c r="F287" s="39">
        <f t="shared" si="108"/>
        <v>0</v>
      </c>
      <c r="G287" s="39">
        <f t="shared" si="108"/>
        <v>0</v>
      </c>
      <c r="H287" s="39">
        <f t="shared" si="108"/>
        <v>0</v>
      </c>
      <c r="I287" s="39">
        <f t="shared" si="108"/>
        <v>617869.97</v>
      </c>
      <c r="J287" s="39">
        <f t="shared" si="108"/>
        <v>3377447.58</v>
      </c>
      <c r="K287" s="41"/>
    </row>
    <row r="288" spans="1:11" x14ac:dyDescent="0.25">
      <c r="A288" s="19">
        <v>278</v>
      </c>
      <c r="B288" s="40" t="s">
        <v>2</v>
      </c>
      <c r="C288" s="39">
        <f>D288+E288+F288+G288+H288+I288+J288</f>
        <v>611900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611900</v>
      </c>
      <c r="J288" s="39">
        <v>0</v>
      </c>
      <c r="K288" s="41"/>
    </row>
    <row r="289" spans="1:11" x14ac:dyDescent="0.25">
      <c r="A289" s="19">
        <v>279</v>
      </c>
      <c r="B289" s="40" t="s">
        <v>3</v>
      </c>
      <c r="C289" s="39">
        <f>D289+E289+F289+G289+H289+I289+J289</f>
        <v>3383417.5500000003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5969.97</v>
      </c>
      <c r="J289" s="39">
        <v>3377447.58</v>
      </c>
      <c r="K289" s="41"/>
    </row>
    <row r="290" spans="1:11" x14ac:dyDescent="0.25">
      <c r="A290" s="19"/>
      <c r="B290" s="48" t="s">
        <v>138</v>
      </c>
      <c r="C290" s="49"/>
      <c r="D290" s="49"/>
      <c r="E290" s="49"/>
      <c r="F290" s="49"/>
      <c r="G290" s="49"/>
      <c r="H290" s="49"/>
      <c r="I290" s="49"/>
      <c r="J290" s="49"/>
      <c r="K290" s="45"/>
    </row>
    <row r="291" spans="1:11" x14ac:dyDescent="0.25">
      <c r="A291" s="19"/>
      <c r="B291" s="40" t="s">
        <v>294</v>
      </c>
      <c r="C291" s="39">
        <f>C292</f>
        <v>801000</v>
      </c>
      <c r="D291" s="39">
        <f t="shared" ref="D291:J291" si="109">D292</f>
        <v>0</v>
      </c>
      <c r="E291" s="39">
        <f t="shared" si="109"/>
        <v>0</v>
      </c>
      <c r="F291" s="39">
        <f t="shared" si="109"/>
        <v>0</v>
      </c>
      <c r="G291" s="39">
        <f t="shared" si="109"/>
        <v>0</v>
      </c>
      <c r="H291" s="39">
        <f t="shared" si="109"/>
        <v>0</v>
      </c>
      <c r="I291" s="39">
        <f t="shared" si="109"/>
        <v>0</v>
      </c>
      <c r="J291" s="39">
        <f t="shared" si="109"/>
        <v>801000</v>
      </c>
      <c r="K291" s="45"/>
    </row>
    <row r="292" spans="1:11" x14ac:dyDescent="0.25">
      <c r="A292" s="19"/>
      <c r="B292" s="40" t="s">
        <v>1</v>
      </c>
      <c r="C292" s="39">
        <f>D292+E292+F292+G292+H292+I292+J292</f>
        <v>801000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801000</v>
      </c>
      <c r="K292" s="45"/>
    </row>
    <row r="293" spans="1:11" ht="15" customHeight="1" x14ac:dyDescent="0.25">
      <c r="A293" s="19">
        <v>280</v>
      </c>
      <c r="B293" s="90" t="s">
        <v>235</v>
      </c>
      <c r="C293" s="91"/>
      <c r="D293" s="91"/>
      <c r="E293" s="91"/>
      <c r="F293" s="91"/>
      <c r="G293" s="91"/>
      <c r="H293" s="91"/>
      <c r="I293" s="91"/>
      <c r="J293" s="91"/>
      <c r="K293" s="92"/>
    </row>
    <row r="294" spans="1:11" ht="28.5" customHeight="1" x14ac:dyDescent="0.25">
      <c r="A294" s="19">
        <v>281</v>
      </c>
      <c r="B294" s="42" t="s">
        <v>155</v>
      </c>
      <c r="C294" s="39">
        <f>C300</f>
        <v>18871026.079999998</v>
      </c>
      <c r="D294" s="39">
        <f t="shared" ref="D294:J294" si="110">D300</f>
        <v>1377800</v>
      </c>
      <c r="E294" s="39">
        <f t="shared" si="110"/>
        <v>1913600</v>
      </c>
      <c r="F294" s="39">
        <f t="shared" si="110"/>
        <v>1681820.5</v>
      </c>
      <c r="G294" s="39">
        <f t="shared" si="110"/>
        <v>2177438.8899999997</v>
      </c>
      <c r="H294" s="39">
        <f t="shared" si="110"/>
        <v>2408281.8600000003</v>
      </c>
      <c r="I294" s="39">
        <f t="shared" si="110"/>
        <v>3765084.83</v>
      </c>
      <c r="J294" s="39">
        <f t="shared" si="110"/>
        <v>5547000</v>
      </c>
      <c r="K294" s="41" t="s">
        <v>29</v>
      </c>
    </row>
    <row r="295" spans="1:11" x14ac:dyDescent="0.25">
      <c r="A295" s="19">
        <v>282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/>
    </row>
    <row r="296" spans="1:11" x14ac:dyDescent="0.25">
      <c r="A296" s="19">
        <v>283</v>
      </c>
      <c r="B296" s="40" t="s">
        <v>10</v>
      </c>
      <c r="C296" s="39">
        <f>C302</f>
        <v>3303900</v>
      </c>
      <c r="D296" s="39">
        <f t="shared" ref="D296:J296" si="111">D302</f>
        <v>0</v>
      </c>
      <c r="E296" s="39">
        <f t="shared" si="111"/>
        <v>0</v>
      </c>
      <c r="F296" s="39">
        <f t="shared" si="111"/>
        <v>616100</v>
      </c>
      <c r="G296" s="39">
        <f t="shared" si="111"/>
        <v>616100</v>
      </c>
      <c r="H296" s="39">
        <f t="shared" si="111"/>
        <v>613800</v>
      </c>
      <c r="I296" s="39">
        <f t="shared" si="111"/>
        <v>848800</v>
      </c>
      <c r="J296" s="39">
        <f t="shared" si="111"/>
        <v>609100</v>
      </c>
      <c r="K296" s="41"/>
    </row>
    <row r="297" spans="1:11" x14ac:dyDescent="0.25">
      <c r="A297" s="19">
        <v>284</v>
      </c>
      <c r="B297" s="40" t="s">
        <v>11</v>
      </c>
      <c r="C297" s="39">
        <f>C303</f>
        <v>15567126.08</v>
      </c>
      <c r="D297" s="39">
        <f t="shared" ref="D297:J297" si="112">D303</f>
        <v>1377800</v>
      </c>
      <c r="E297" s="39">
        <f t="shared" si="112"/>
        <v>1913600</v>
      </c>
      <c r="F297" s="39">
        <f t="shared" si="112"/>
        <v>1065720.5</v>
      </c>
      <c r="G297" s="39">
        <f t="shared" si="112"/>
        <v>1561338.89</v>
      </c>
      <c r="H297" s="39">
        <f t="shared" si="112"/>
        <v>1794481.86</v>
      </c>
      <c r="I297" s="39">
        <f t="shared" si="112"/>
        <v>2916284.83</v>
      </c>
      <c r="J297" s="39">
        <f t="shared" si="112"/>
        <v>4937900</v>
      </c>
      <c r="K297" s="41" t="s">
        <v>29</v>
      </c>
    </row>
    <row r="298" spans="1:11" x14ac:dyDescent="0.25">
      <c r="A298" s="19">
        <v>285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/>
    </row>
    <row r="299" spans="1:11" x14ac:dyDescent="0.25">
      <c r="A299" s="19">
        <v>286</v>
      </c>
      <c r="B299" s="82" t="s">
        <v>12</v>
      </c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30" customHeight="1" x14ac:dyDescent="0.25">
      <c r="A300" s="19">
        <v>287</v>
      </c>
      <c r="B300" s="40" t="s">
        <v>24</v>
      </c>
      <c r="C300" s="39">
        <f>C303+C301+C302+C304</f>
        <v>18871026.079999998</v>
      </c>
      <c r="D300" s="39">
        <f t="shared" ref="D300:J300" si="113">D303+D301+D302+D304</f>
        <v>1377800</v>
      </c>
      <c r="E300" s="39">
        <f t="shared" si="113"/>
        <v>1913600</v>
      </c>
      <c r="F300" s="39">
        <f t="shared" si="113"/>
        <v>1681820.5</v>
      </c>
      <c r="G300" s="39">
        <f t="shared" si="113"/>
        <v>2177438.8899999997</v>
      </c>
      <c r="H300" s="39">
        <f t="shared" si="113"/>
        <v>2408281.8600000003</v>
      </c>
      <c r="I300" s="39">
        <f t="shared" si="113"/>
        <v>3765084.83</v>
      </c>
      <c r="J300" s="39">
        <f t="shared" si="113"/>
        <v>5547000</v>
      </c>
      <c r="K300" s="41" t="s">
        <v>29</v>
      </c>
    </row>
    <row r="301" spans="1:11" x14ac:dyDescent="0.25">
      <c r="A301" s="19">
        <v>288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 t="s">
        <v>7</v>
      </c>
    </row>
    <row r="302" spans="1:11" x14ac:dyDescent="0.25">
      <c r="A302" s="19">
        <v>289</v>
      </c>
      <c r="B302" s="40" t="s">
        <v>10</v>
      </c>
      <c r="C302" s="39">
        <f>C319</f>
        <v>3303900</v>
      </c>
      <c r="D302" s="39">
        <f t="shared" ref="D302:J302" si="114">D319</f>
        <v>0</v>
      </c>
      <c r="E302" s="39">
        <f t="shared" si="114"/>
        <v>0</v>
      </c>
      <c r="F302" s="39">
        <f t="shared" si="114"/>
        <v>616100</v>
      </c>
      <c r="G302" s="39">
        <f t="shared" si="114"/>
        <v>616100</v>
      </c>
      <c r="H302" s="39">
        <f t="shared" si="114"/>
        <v>613800</v>
      </c>
      <c r="I302" s="39">
        <f t="shared" si="114"/>
        <v>848800</v>
      </c>
      <c r="J302" s="39">
        <f t="shared" si="114"/>
        <v>609100</v>
      </c>
      <c r="K302" s="41" t="s">
        <v>29</v>
      </c>
    </row>
    <row r="303" spans="1:11" x14ac:dyDescent="0.25">
      <c r="A303" s="19">
        <v>290</v>
      </c>
      <c r="B303" s="40" t="s">
        <v>11</v>
      </c>
      <c r="C303" s="39">
        <f>C309+C315+C322+C325</f>
        <v>15567126.08</v>
      </c>
      <c r="D303" s="39">
        <f>D309+D315+D322</f>
        <v>1377800</v>
      </c>
      <c r="E303" s="39">
        <f>E309+E315+E322</f>
        <v>1913600</v>
      </c>
      <c r="F303" s="39">
        <f>F309+F315+F322</f>
        <v>1065720.5</v>
      </c>
      <c r="G303" s="39">
        <f>G309+G315+G322</f>
        <v>1561338.89</v>
      </c>
      <c r="H303" s="39">
        <f>H309+H315+H322</f>
        <v>1794481.86</v>
      </c>
      <c r="I303" s="39">
        <f>I309+I315+I322+I325</f>
        <v>2916284.83</v>
      </c>
      <c r="J303" s="39">
        <f>J309+J315+J322</f>
        <v>4937900</v>
      </c>
      <c r="K303" s="41" t="s">
        <v>29</v>
      </c>
    </row>
    <row r="304" spans="1:11" x14ac:dyDescent="0.25">
      <c r="A304" s="19">
        <v>291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 t="s">
        <v>7</v>
      </c>
    </row>
    <row r="305" spans="1:11" x14ac:dyDescent="0.25">
      <c r="A305" s="19">
        <v>292</v>
      </c>
      <c r="B305" s="42" t="s">
        <v>123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30.75" customHeight="1" x14ac:dyDescent="0.25">
      <c r="A306" s="19">
        <v>293</v>
      </c>
      <c r="B306" s="40" t="s">
        <v>126</v>
      </c>
      <c r="C306" s="39">
        <f>C309</f>
        <v>14853926.08</v>
      </c>
      <c r="D306" s="39">
        <f t="shared" ref="D306:J306" si="115">D309</f>
        <v>1288600</v>
      </c>
      <c r="E306" s="39">
        <f t="shared" si="115"/>
        <v>1913600</v>
      </c>
      <c r="F306" s="39">
        <f t="shared" si="115"/>
        <v>1065720.5</v>
      </c>
      <c r="G306" s="39">
        <f t="shared" si="115"/>
        <v>1361338.89</v>
      </c>
      <c r="H306" s="39">
        <f t="shared" si="115"/>
        <v>1794481.86</v>
      </c>
      <c r="I306" s="39">
        <f t="shared" si="115"/>
        <v>2492284.83</v>
      </c>
      <c r="J306" s="39">
        <f t="shared" si="115"/>
        <v>4937900</v>
      </c>
      <c r="K306" s="41" t="s">
        <v>14</v>
      </c>
    </row>
    <row r="307" spans="1:11" x14ac:dyDescent="0.25">
      <c r="A307" s="19">
        <v>294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x14ac:dyDescent="0.25">
      <c r="A308" s="19">
        <v>295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x14ac:dyDescent="0.25">
      <c r="A309" s="19">
        <v>296</v>
      </c>
      <c r="B309" s="40" t="s">
        <v>11</v>
      </c>
      <c r="C309" s="39">
        <f>SUM(D309:J309)</f>
        <v>14853926.08</v>
      </c>
      <c r="D309" s="39">
        <v>1288600</v>
      </c>
      <c r="E309" s="39">
        <v>1913600</v>
      </c>
      <c r="F309" s="39">
        <v>1065720.5</v>
      </c>
      <c r="G309" s="39">
        <v>1361338.89</v>
      </c>
      <c r="H309" s="39">
        <v>1794481.86</v>
      </c>
      <c r="I309" s="39">
        <v>2492284.83</v>
      </c>
      <c r="J309" s="39">
        <v>4937900</v>
      </c>
      <c r="K309" s="41" t="s">
        <v>14</v>
      </c>
    </row>
    <row r="310" spans="1:11" x14ac:dyDescent="0.25">
      <c r="A310" s="19">
        <v>297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x14ac:dyDescent="0.25">
      <c r="A311" s="19">
        <v>298</v>
      </c>
      <c r="B311" s="42" t="s">
        <v>128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28.5" customHeight="1" x14ac:dyDescent="0.25">
      <c r="A312" s="19">
        <v>299</v>
      </c>
      <c r="B312" s="40" t="s">
        <v>127</v>
      </c>
      <c r="C312" s="39">
        <f>C315</f>
        <v>89200</v>
      </c>
      <c r="D312" s="39">
        <f t="shared" ref="D312:J312" si="116">D315</f>
        <v>89200</v>
      </c>
      <c r="E312" s="39">
        <f t="shared" si="116"/>
        <v>0</v>
      </c>
      <c r="F312" s="39">
        <f t="shared" si="116"/>
        <v>0</v>
      </c>
      <c r="G312" s="39">
        <f t="shared" si="116"/>
        <v>0</v>
      </c>
      <c r="H312" s="39">
        <f t="shared" si="116"/>
        <v>0</v>
      </c>
      <c r="I312" s="39">
        <f t="shared" si="116"/>
        <v>0</v>
      </c>
      <c r="J312" s="39">
        <f t="shared" si="116"/>
        <v>0</v>
      </c>
      <c r="K312" s="41"/>
    </row>
    <row r="313" spans="1:11" x14ac:dyDescent="0.25">
      <c r="A313" s="19">
        <v>300</v>
      </c>
      <c r="B313" s="40" t="s">
        <v>25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1"/>
    </row>
    <row r="314" spans="1:11" x14ac:dyDescent="0.25">
      <c r="A314" s="19">
        <v>301</v>
      </c>
      <c r="B314" s="40" t="s">
        <v>10</v>
      </c>
      <c r="C314" s="39">
        <v>0</v>
      </c>
      <c r="D314" s="39">
        <v>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41"/>
    </row>
    <row r="315" spans="1:11" x14ac:dyDescent="0.25">
      <c r="A315" s="19">
        <v>302</v>
      </c>
      <c r="B315" s="40" t="s">
        <v>11</v>
      </c>
      <c r="C315" s="39">
        <f>SUM(D315:J315)</f>
        <v>89200</v>
      </c>
      <c r="D315" s="39">
        <v>89200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41"/>
    </row>
    <row r="316" spans="1:11" x14ac:dyDescent="0.25">
      <c r="A316" s="19">
        <v>303</v>
      </c>
      <c r="B316" s="40" t="s">
        <v>26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304</v>
      </c>
      <c r="B317" s="42" t="s">
        <v>112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72" x14ac:dyDescent="0.25">
      <c r="A318" s="19">
        <v>305</v>
      </c>
      <c r="B318" s="7" t="s">
        <v>245</v>
      </c>
      <c r="C318" s="39">
        <f>C319</f>
        <v>3303900</v>
      </c>
      <c r="D318" s="39">
        <f t="shared" ref="D318:J318" si="117">D319</f>
        <v>0</v>
      </c>
      <c r="E318" s="39">
        <f t="shared" si="117"/>
        <v>0</v>
      </c>
      <c r="F318" s="39">
        <f t="shared" si="117"/>
        <v>616100</v>
      </c>
      <c r="G318" s="39">
        <f t="shared" si="117"/>
        <v>616100</v>
      </c>
      <c r="H318" s="39">
        <f t="shared" si="117"/>
        <v>613800</v>
      </c>
      <c r="I318" s="39">
        <f t="shared" si="117"/>
        <v>848800</v>
      </c>
      <c r="J318" s="39">
        <f t="shared" si="117"/>
        <v>609100</v>
      </c>
      <c r="K318" s="41"/>
    </row>
    <row r="319" spans="1:11" x14ac:dyDescent="0.25">
      <c r="A319" s="19">
        <v>306</v>
      </c>
      <c r="B319" s="40" t="s">
        <v>2</v>
      </c>
      <c r="C319" s="39">
        <f>D319+E319+F319+G319+H319+I319+J319</f>
        <v>3303900</v>
      </c>
      <c r="D319" s="39">
        <v>0</v>
      </c>
      <c r="E319" s="39">
        <v>0</v>
      </c>
      <c r="F319" s="39">
        <v>616100</v>
      </c>
      <c r="G319" s="39">
        <v>616100</v>
      </c>
      <c r="H319" s="39">
        <v>613800</v>
      </c>
      <c r="I319" s="39">
        <v>848800</v>
      </c>
      <c r="J319" s="39">
        <v>609100</v>
      </c>
      <c r="K319" s="41"/>
    </row>
    <row r="320" spans="1:11" x14ac:dyDescent="0.25">
      <c r="A320" s="19">
        <v>307</v>
      </c>
      <c r="B320" s="42" t="s">
        <v>114</v>
      </c>
      <c r="C320" s="39"/>
      <c r="D320" s="39"/>
      <c r="E320" s="39"/>
      <c r="F320" s="39"/>
      <c r="G320" s="39"/>
      <c r="H320" s="39"/>
      <c r="I320" s="39"/>
      <c r="J320" s="39"/>
      <c r="K320" s="41"/>
    </row>
    <row r="321" spans="1:11" ht="63" customHeight="1" x14ac:dyDescent="0.25">
      <c r="A321" s="19">
        <v>308</v>
      </c>
      <c r="B321" s="40" t="s">
        <v>254</v>
      </c>
      <c r="C321" s="39">
        <f>C322</f>
        <v>200000</v>
      </c>
      <c r="D321" s="39">
        <f t="shared" ref="D321:J321" si="118">D322</f>
        <v>0</v>
      </c>
      <c r="E321" s="39">
        <f t="shared" si="118"/>
        <v>0</v>
      </c>
      <c r="F321" s="39">
        <f t="shared" si="118"/>
        <v>0</v>
      </c>
      <c r="G321" s="39">
        <f t="shared" si="118"/>
        <v>200000</v>
      </c>
      <c r="H321" s="39">
        <f t="shared" si="118"/>
        <v>0</v>
      </c>
      <c r="I321" s="39">
        <f t="shared" si="118"/>
        <v>0</v>
      </c>
      <c r="J321" s="39">
        <f t="shared" si="118"/>
        <v>0</v>
      </c>
      <c r="K321" s="41"/>
    </row>
    <row r="322" spans="1:11" x14ac:dyDescent="0.25">
      <c r="A322" s="19">
        <v>309</v>
      </c>
      <c r="B322" s="40" t="s">
        <v>3</v>
      </c>
      <c r="C322" s="39">
        <f>D322+E322+F322+G322+H322+I322+J322</f>
        <v>200000</v>
      </c>
      <c r="D322" s="39">
        <v>0</v>
      </c>
      <c r="E322" s="39">
        <v>0</v>
      </c>
      <c r="F322" s="39">
        <v>0</v>
      </c>
      <c r="G322" s="39">
        <v>200000</v>
      </c>
      <c r="H322" s="39">
        <v>0</v>
      </c>
      <c r="I322" s="39">
        <v>0</v>
      </c>
      <c r="J322" s="39">
        <v>0</v>
      </c>
      <c r="K322" s="41"/>
    </row>
    <row r="323" spans="1:11" x14ac:dyDescent="0.25">
      <c r="A323" s="19">
        <v>310</v>
      </c>
      <c r="B323" s="42" t="s">
        <v>115</v>
      </c>
      <c r="C323" s="39"/>
      <c r="D323" s="39"/>
      <c r="E323" s="39"/>
      <c r="F323" s="39"/>
      <c r="G323" s="39"/>
      <c r="H323" s="39"/>
      <c r="I323" s="39"/>
      <c r="J323" s="39"/>
      <c r="K323" s="41"/>
    </row>
    <row r="324" spans="1:11" ht="71.25" x14ac:dyDescent="0.25">
      <c r="A324" s="19">
        <v>311</v>
      </c>
      <c r="B324" s="40" t="s">
        <v>284</v>
      </c>
      <c r="C324" s="39">
        <f>C325</f>
        <v>424000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f>I325</f>
        <v>424000</v>
      </c>
      <c r="J324" s="39">
        <v>0</v>
      </c>
      <c r="K324" s="41"/>
    </row>
    <row r="325" spans="1:11" x14ac:dyDescent="0.25">
      <c r="A325" s="19">
        <v>312</v>
      </c>
      <c r="B325" s="40" t="s">
        <v>3</v>
      </c>
      <c r="C325" s="39">
        <f>SUM(D325+E325+F325+G325+H325+I325+J325)</f>
        <v>424000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424000</v>
      </c>
      <c r="J325" s="39">
        <v>0</v>
      </c>
      <c r="K325" s="41"/>
    </row>
    <row r="326" spans="1:11" x14ac:dyDescent="0.25">
      <c r="A326" s="19">
        <v>313</v>
      </c>
      <c r="B326" s="82" t="s">
        <v>107</v>
      </c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ht="34.5" customHeight="1" x14ac:dyDescent="0.25">
      <c r="A327" s="19">
        <v>314</v>
      </c>
      <c r="B327" s="46" t="s">
        <v>30</v>
      </c>
      <c r="C327" s="39">
        <f>C332</f>
        <v>81287.839999999997</v>
      </c>
      <c r="D327" s="39">
        <f t="shared" ref="D327:J327" si="119">D332</f>
        <v>81287.839999999997</v>
      </c>
      <c r="E327" s="39">
        <f t="shared" si="119"/>
        <v>0</v>
      </c>
      <c r="F327" s="39">
        <f t="shared" si="119"/>
        <v>0</v>
      </c>
      <c r="G327" s="39">
        <f t="shared" si="119"/>
        <v>0</v>
      </c>
      <c r="H327" s="39">
        <f t="shared" si="119"/>
        <v>0</v>
      </c>
      <c r="I327" s="39">
        <f t="shared" si="119"/>
        <v>0</v>
      </c>
      <c r="J327" s="39">
        <f t="shared" si="119"/>
        <v>0</v>
      </c>
      <c r="K327" s="41" t="s">
        <v>31</v>
      </c>
    </row>
    <row r="328" spans="1:11" x14ac:dyDescent="0.25">
      <c r="A328" s="19">
        <v>315</v>
      </c>
      <c r="B328" s="47" t="s">
        <v>25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41" t="s">
        <v>7</v>
      </c>
    </row>
    <row r="329" spans="1:11" x14ac:dyDescent="0.25">
      <c r="A329" s="19">
        <v>316</v>
      </c>
      <c r="B329" s="47" t="s">
        <v>10</v>
      </c>
      <c r="C329" s="39">
        <f>C334</f>
        <v>0</v>
      </c>
      <c r="D329" s="39">
        <f t="shared" ref="D329:J329" si="120">D334</f>
        <v>0</v>
      </c>
      <c r="E329" s="39">
        <f t="shared" si="120"/>
        <v>0</v>
      </c>
      <c r="F329" s="39">
        <f t="shared" si="120"/>
        <v>0</v>
      </c>
      <c r="G329" s="39">
        <f t="shared" si="120"/>
        <v>0</v>
      </c>
      <c r="H329" s="39">
        <f t="shared" si="120"/>
        <v>0</v>
      </c>
      <c r="I329" s="39">
        <f t="shared" si="120"/>
        <v>0</v>
      </c>
      <c r="J329" s="39">
        <f t="shared" si="120"/>
        <v>0</v>
      </c>
      <c r="K329" s="41" t="s">
        <v>31</v>
      </c>
    </row>
    <row r="330" spans="1:11" x14ac:dyDescent="0.25">
      <c r="A330" s="19">
        <v>317</v>
      </c>
      <c r="B330" s="47" t="s">
        <v>11</v>
      </c>
      <c r="C330" s="39">
        <f>C335</f>
        <v>81287.839999999997</v>
      </c>
      <c r="D330" s="39">
        <f t="shared" ref="D330:J330" si="121">D335</f>
        <v>81287.839999999997</v>
      </c>
      <c r="E330" s="39">
        <f t="shared" si="121"/>
        <v>0</v>
      </c>
      <c r="F330" s="39">
        <f t="shared" si="121"/>
        <v>0</v>
      </c>
      <c r="G330" s="39">
        <f t="shared" si="121"/>
        <v>0</v>
      </c>
      <c r="H330" s="39">
        <f t="shared" si="121"/>
        <v>0</v>
      </c>
      <c r="I330" s="39">
        <f t="shared" si="121"/>
        <v>0</v>
      </c>
      <c r="J330" s="39">
        <f t="shared" si="121"/>
        <v>0</v>
      </c>
      <c r="K330" s="41" t="s">
        <v>31</v>
      </c>
    </row>
    <row r="331" spans="1:11" x14ac:dyDescent="0.25">
      <c r="A331" s="19">
        <v>318</v>
      </c>
      <c r="B331" s="82" t="s">
        <v>47</v>
      </c>
      <c r="C331" s="81"/>
      <c r="D331" s="81"/>
      <c r="E331" s="81"/>
      <c r="F331" s="81"/>
      <c r="G331" s="81"/>
      <c r="H331" s="81"/>
      <c r="I331" s="81"/>
      <c r="J331" s="81"/>
      <c r="K331" s="81"/>
    </row>
    <row r="332" spans="1:11" ht="30" customHeight="1" x14ac:dyDescent="0.25">
      <c r="A332" s="19">
        <v>319</v>
      </c>
      <c r="B332" s="47" t="s">
        <v>40</v>
      </c>
      <c r="C332" s="39">
        <f>C334+C335</f>
        <v>81287.839999999997</v>
      </c>
      <c r="D332" s="39">
        <f t="shared" ref="D332:I332" si="122">D334+D335</f>
        <v>81287.839999999997</v>
      </c>
      <c r="E332" s="39">
        <f t="shared" si="122"/>
        <v>0</v>
      </c>
      <c r="F332" s="39">
        <f t="shared" si="122"/>
        <v>0</v>
      </c>
      <c r="G332" s="39">
        <f t="shared" si="122"/>
        <v>0</v>
      </c>
      <c r="H332" s="39">
        <f t="shared" si="122"/>
        <v>0</v>
      </c>
      <c r="I332" s="39">
        <f t="shared" si="122"/>
        <v>0</v>
      </c>
      <c r="J332" s="39">
        <v>0</v>
      </c>
      <c r="K332" s="41" t="s">
        <v>31</v>
      </c>
    </row>
    <row r="333" spans="1:11" x14ac:dyDescent="0.25">
      <c r="A333" s="19">
        <v>320</v>
      </c>
      <c r="B333" s="47" t="s">
        <v>25</v>
      </c>
      <c r="C333" s="39">
        <v>0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41" t="s">
        <v>7</v>
      </c>
    </row>
    <row r="334" spans="1:11" x14ac:dyDescent="0.25">
      <c r="A334" s="19">
        <v>321</v>
      </c>
      <c r="B334" s="47" t="s">
        <v>10</v>
      </c>
      <c r="C334" s="39">
        <f>C339+C344+C349</f>
        <v>0</v>
      </c>
      <c r="D334" s="39">
        <f t="shared" ref="D334:J334" si="123">D339+D344+D349</f>
        <v>0</v>
      </c>
      <c r="E334" s="39">
        <f t="shared" si="123"/>
        <v>0</v>
      </c>
      <c r="F334" s="39">
        <f t="shared" si="123"/>
        <v>0</v>
      </c>
      <c r="G334" s="39">
        <f t="shared" si="123"/>
        <v>0</v>
      </c>
      <c r="H334" s="39">
        <f t="shared" si="123"/>
        <v>0</v>
      </c>
      <c r="I334" s="39">
        <f t="shared" si="123"/>
        <v>0</v>
      </c>
      <c r="J334" s="39">
        <f t="shared" si="123"/>
        <v>0</v>
      </c>
      <c r="K334" s="41" t="s">
        <v>31</v>
      </c>
    </row>
    <row r="335" spans="1:11" x14ac:dyDescent="0.25">
      <c r="A335" s="19">
        <v>322</v>
      </c>
      <c r="B335" s="47" t="s">
        <v>11</v>
      </c>
      <c r="C335" s="39">
        <f>C340+C345+C350+C353+C356</f>
        <v>81287.839999999997</v>
      </c>
      <c r="D335" s="39">
        <f t="shared" ref="D335:J335" si="124">D340+D345+D350+D353+D356</f>
        <v>81287.839999999997</v>
      </c>
      <c r="E335" s="39">
        <f t="shared" si="124"/>
        <v>0</v>
      </c>
      <c r="F335" s="39">
        <f t="shared" si="124"/>
        <v>0</v>
      </c>
      <c r="G335" s="39">
        <f t="shared" si="124"/>
        <v>0</v>
      </c>
      <c r="H335" s="39">
        <f t="shared" si="124"/>
        <v>0</v>
      </c>
      <c r="I335" s="39">
        <f t="shared" si="124"/>
        <v>0</v>
      </c>
      <c r="J335" s="39">
        <f t="shared" si="124"/>
        <v>0</v>
      </c>
      <c r="K335" s="41" t="s">
        <v>31</v>
      </c>
    </row>
    <row r="336" spans="1:11" x14ac:dyDescent="0.25">
      <c r="A336" s="19">
        <v>323</v>
      </c>
      <c r="B336" s="46" t="s">
        <v>109</v>
      </c>
      <c r="C336" s="39"/>
      <c r="D336" s="39"/>
      <c r="E336" s="39"/>
      <c r="F336" s="39"/>
      <c r="G336" s="39"/>
      <c r="H336" s="39"/>
      <c r="I336" s="39"/>
      <c r="J336" s="39"/>
      <c r="K336" s="41"/>
    </row>
    <row r="337" spans="1:11" ht="59.25" customHeight="1" x14ac:dyDescent="0.25">
      <c r="A337" s="19">
        <v>324</v>
      </c>
      <c r="B337" s="47" t="s">
        <v>129</v>
      </c>
      <c r="C337" s="39">
        <f>C340</f>
        <v>0</v>
      </c>
      <c r="D337" s="39">
        <f t="shared" ref="D337:J337" si="125">D340</f>
        <v>0</v>
      </c>
      <c r="E337" s="39">
        <f t="shared" si="125"/>
        <v>0</v>
      </c>
      <c r="F337" s="39">
        <f t="shared" si="125"/>
        <v>0</v>
      </c>
      <c r="G337" s="39">
        <f t="shared" si="125"/>
        <v>0</v>
      </c>
      <c r="H337" s="39">
        <f t="shared" si="125"/>
        <v>0</v>
      </c>
      <c r="I337" s="39">
        <f t="shared" si="125"/>
        <v>0</v>
      </c>
      <c r="J337" s="39">
        <f t="shared" si="125"/>
        <v>0</v>
      </c>
      <c r="K337" s="41" t="s">
        <v>14</v>
      </c>
    </row>
    <row r="338" spans="1:11" x14ac:dyDescent="0.25">
      <c r="A338" s="19">
        <v>325</v>
      </c>
      <c r="B338" s="47" t="s">
        <v>25</v>
      </c>
      <c r="C338" s="39">
        <v>0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41" t="s">
        <v>14</v>
      </c>
    </row>
    <row r="339" spans="1:11" x14ac:dyDescent="0.25">
      <c r="A339" s="19">
        <v>326</v>
      </c>
      <c r="B339" s="47" t="s">
        <v>10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14</v>
      </c>
    </row>
    <row r="340" spans="1:11" x14ac:dyDescent="0.25">
      <c r="A340" s="19">
        <v>327</v>
      </c>
      <c r="B340" s="47" t="s">
        <v>11</v>
      </c>
      <c r="C340" s="39">
        <f>E340</f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1" t="s">
        <v>14</v>
      </c>
    </row>
    <row r="341" spans="1:11" x14ac:dyDescent="0.25">
      <c r="A341" s="19">
        <v>328</v>
      </c>
      <c r="B341" s="46" t="s">
        <v>110</v>
      </c>
      <c r="C341" s="39"/>
      <c r="D341" s="39"/>
      <c r="E341" s="39"/>
      <c r="F341" s="39"/>
      <c r="G341" s="39"/>
      <c r="H341" s="39"/>
      <c r="I341" s="39"/>
      <c r="J341" s="39"/>
      <c r="K341" s="41"/>
    </row>
    <row r="342" spans="1:11" ht="28.5" customHeight="1" x14ac:dyDescent="0.25">
      <c r="A342" s="19">
        <v>329</v>
      </c>
      <c r="B342" s="47" t="s">
        <v>253</v>
      </c>
      <c r="C342" s="39">
        <f>C345</f>
        <v>0</v>
      </c>
      <c r="D342" s="39">
        <f t="shared" ref="D342:J342" si="126">D345</f>
        <v>0</v>
      </c>
      <c r="E342" s="39">
        <f t="shared" si="126"/>
        <v>0</v>
      </c>
      <c r="F342" s="39">
        <f t="shared" si="126"/>
        <v>0</v>
      </c>
      <c r="G342" s="39">
        <f t="shared" si="126"/>
        <v>0</v>
      </c>
      <c r="H342" s="39">
        <f t="shared" si="126"/>
        <v>0</v>
      </c>
      <c r="I342" s="39">
        <f t="shared" si="126"/>
        <v>0</v>
      </c>
      <c r="J342" s="39">
        <f t="shared" si="126"/>
        <v>0</v>
      </c>
      <c r="K342" s="41"/>
    </row>
    <row r="343" spans="1:11" x14ac:dyDescent="0.25">
      <c r="A343" s="19">
        <v>330</v>
      </c>
      <c r="B343" s="47" t="s">
        <v>25</v>
      </c>
      <c r="C343" s="39">
        <f>D343+E343+F343+G343+H343+I343+J343</f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41"/>
    </row>
    <row r="344" spans="1:11" x14ac:dyDescent="0.25">
      <c r="A344" s="19">
        <v>331</v>
      </c>
      <c r="B344" s="47" t="s">
        <v>10</v>
      </c>
      <c r="C344" s="39">
        <f>D344+E344+F344+G344+H344+I344+J344</f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/>
    </row>
    <row r="345" spans="1:11" x14ac:dyDescent="0.25">
      <c r="A345" s="19">
        <v>332</v>
      </c>
      <c r="B345" s="47" t="s">
        <v>11</v>
      </c>
      <c r="C345" s="39">
        <f>D345+E345+F345+G345+H345+I345+J345</f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41"/>
    </row>
    <row r="346" spans="1:11" x14ac:dyDescent="0.25">
      <c r="A346" s="19">
        <v>333</v>
      </c>
      <c r="B346" s="46" t="s">
        <v>112</v>
      </c>
      <c r="C346" s="39"/>
      <c r="D346" s="39"/>
      <c r="E346" s="39"/>
      <c r="F346" s="39"/>
      <c r="G346" s="39"/>
      <c r="H346" s="39"/>
      <c r="I346" s="39"/>
      <c r="J346" s="39"/>
      <c r="K346" s="41"/>
    </row>
    <row r="347" spans="1:11" ht="61.5" customHeight="1" x14ac:dyDescent="0.25">
      <c r="A347" s="19">
        <v>334</v>
      </c>
      <c r="B347" s="47" t="s">
        <v>130</v>
      </c>
      <c r="C347" s="39">
        <f>C350</f>
        <v>0</v>
      </c>
      <c r="D347" s="39">
        <f t="shared" ref="D347:J347" si="127">D350</f>
        <v>0</v>
      </c>
      <c r="E347" s="39">
        <f t="shared" si="127"/>
        <v>0</v>
      </c>
      <c r="F347" s="39">
        <v>0</v>
      </c>
      <c r="G347" s="39">
        <v>0</v>
      </c>
      <c r="H347" s="39">
        <f t="shared" si="127"/>
        <v>0</v>
      </c>
      <c r="I347" s="39">
        <f t="shared" si="127"/>
        <v>0</v>
      </c>
      <c r="J347" s="39">
        <f t="shared" si="127"/>
        <v>0</v>
      </c>
      <c r="K347" s="41" t="s">
        <v>14</v>
      </c>
    </row>
    <row r="348" spans="1:11" x14ac:dyDescent="0.25">
      <c r="A348" s="19">
        <v>335</v>
      </c>
      <c r="B348" s="47" t="s">
        <v>25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41" t="s">
        <v>14</v>
      </c>
    </row>
    <row r="349" spans="1:11" x14ac:dyDescent="0.25">
      <c r="A349" s="19">
        <v>336</v>
      </c>
      <c r="B349" s="47" t="s">
        <v>10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41" t="s">
        <v>14</v>
      </c>
    </row>
    <row r="350" spans="1:11" x14ac:dyDescent="0.25">
      <c r="A350" s="19">
        <v>337</v>
      </c>
      <c r="B350" s="47" t="s">
        <v>11</v>
      </c>
      <c r="C350" s="39">
        <f>SUM(D350:J350)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 t="s">
        <v>14</v>
      </c>
    </row>
    <row r="351" spans="1:11" x14ac:dyDescent="0.25">
      <c r="A351" s="19">
        <v>338</v>
      </c>
      <c r="B351" s="42" t="s">
        <v>114</v>
      </c>
      <c r="C351" s="39"/>
      <c r="D351" s="39"/>
      <c r="E351" s="39"/>
      <c r="F351" s="39"/>
      <c r="G351" s="39"/>
      <c r="H351" s="39"/>
      <c r="I351" s="39"/>
      <c r="J351" s="39"/>
      <c r="K351" s="41"/>
    </row>
    <row r="352" spans="1:11" ht="42.75" x14ac:dyDescent="0.25">
      <c r="A352" s="19">
        <v>339</v>
      </c>
      <c r="B352" s="40" t="s">
        <v>192</v>
      </c>
      <c r="C352" s="39">
        <f>C353</f>
        <v>81287.839999999997</v>
      </c>
      <c r="D352" s="39">
        <f t="shared" ref="D352:J352" si="128">D353</f>
        <v>81287.839999999997</v>
      </c>
      <c r="E352" s="39">
        <f t="shared" si="128"/>
        <v>0</v>
      </c>
      <c r="F352" s="39">
        <f t="shared" si="128"/>
        <v>0</v>
      </c>
      <c r="G352" s="39">
        <f t="shared" si="128"/>
        <v>0</v>
      </c>
      <c r="H352" s="39">
        <f t="shared" si="128"/>
        <v>0</v>
      </c>
      <c r="I352" s="39">
        <f t="shared" si="128"/>
        <v>0</v>
      </c>
      <c r="J352" s="39">
        <f t="shared" si="128"/>
        <v>0</v>
      </c>
      <c r="K352" s="41"/>
    </row>
    <row r="353" spans="1:11" x14ac:dyDescent="0.25">
      <c r="A353" s="19">
        <v>340</v>
      </c>
      <c r="B353" s="40" t="s">
        <v>3</v>
      </c>
      <c r="C353" s="39">
        <f>D353</f>
        <v>81287.839999999997</v>
      </c>
      <c r="D353" s="39">
        <v>81287.839999999997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41"/>
    </row>
    <row r="354" spans="1:11" x14ac:dyDescent="0.25">
      <c r="A354" s="19">
        <v>341</v>
      </c>
      <c r="B354" s="42" t="s">
        <v>115</v>
      </c>
      <c r="C354" s="39"/>
      <c r="D354" s="39"/>
      <c r="E354" s="39"/>
      <c r="F354" s="39"/>
      <c r="G354" s="39"/>
      <c r="H354" s="39"/>
      <c r="I354" s="39"/>
      <c r="J354" s="39"/>
      <c r="K354" s="41"/>
    </row>
    <row r="355" spans="1:11" ht="57" x14ac:dyDescent="0.25">
      <c r="A355" s="19">
        <v>342</v>
      </c>
      <c r="B355" s="40" t="s">
        <v>213</v>
      </c>
      <c r="C355" s="39">
        <f>C356</f>
        <v>0</v>
      </c>
      <c r="D355" s="39">
        <f t="shared" ref="D355:J355" si="129">D356</f>
        <v>0</v>
      </c>
      <c r="E355" s="39">
        <f t="shared" si="129"/>
        <v>0</v>
      </c>
      <c r="F355" s="39">
        <f t="shared" si="129"/>
        <v>0</v>
      </c>
      <c r="G355" s="39">
        <f t="shared" si="129"/>
        <v>0</v>
      </c>
      <c r="H355" s="39">
        <f t="shared" si="129"/>
        <v>0</v>
      </c>
      <c r="I355" s="39">
        <f t="shared" si="129"/>
        <v>0</v>
      </c>
      <c r="J355" s="39">
        <f t="shared" si="129"/>
        <v>0</v>
      </c>
      <c r="K355" s="41"/>
    </row>
    <row r="356" spans="1:11" x14ac:dyDescent="0.25">
      <c r="A356" s="19">
        <v>343</v>
      </c>
      <c r="B356" s="40" t="s">
        <v>3</v>
      </c>
      <c r="C356" s="39">
        <f>D356+E356+F356+G356+H356+I356+J356</f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41"/>
    </row>
    <row r="357" spans="1:11" x14ac:dyDescent="0.25">
      <c r="A357" s="19">
        <v>344</v>
      </c>
      <c r="B357" s="82" t="s">
        <v>197</v>
      </c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ht="30" customHeight="1" x14ac:dyDescent="0.25">
      <c r="A358" s="19">
        <v>345</v>
      </c>
      <c r="B358" s="24" t="s">
        <v>275</v>
      </c>
      <c r="C358" s="21">
        <f>C362</f>
        <v>67787357.340000004</v>
      </c>
      <c r="D358" s="21">
        <f t="shared" ref="D358:J358" si="130">D362</f>
        <v>3396534.09</v>
      </c>
      <c r="E358" s="21">
        <f t="shared" si="130"/>
        <v>5393807.25</v>
      </c>
      <c r="F358" s="21">
        <f t="shared" si="130"/>
        <v>3167941</v>
      </c>
      <c r="G358" s="21">
        <f t="shared" si="130"/>
        <v>3788800.08</v>
      </c>
      <c r="H358" s="21">
        <f t="shared" si="130"/>
        <v>4124679.92</v>
      </c>
      <c r="I358" s="21">
        <f t="shared" si="130"/>
        <v>15839795</v>
      </c>
      <c r="J358" s="21">
        <f t="shared" si="130"/>
        <v>32075800</v>
      </c>
      <c r="K358" s="25" t="s">
        <v>7</v>
      </c>
    </row>
    <row r="359" spans="1:11" x14ac:dyDescent="0.25">
      <c r="A359" s="19">
        <v>346</v>
      </c>
      <c r="B359" s="26" t="s">
        <v>10</v>
      </c>
      <c r="C359" s="21">
        <f>C363</f>
        <v>3590560</v>
      </c>
      <c r="D359" s="21">
        <f t="shared" ref="D359:J359" si="131">D363</f>
        <v>877800</v>
      </c>
      <c r="E359" s="21">
        <f t="shared" si="131"/>
        <v>685300</v>
      </c>
      <c r="F359" s="21">
        <f t="shared" si="131"/>
        <v>337600</v>
      </c>
      <c r="G359" s="21">
        <f t="shared" si="131"/>
        <v>0</v>
      </c>
      <c r="H359" s="21">
        <f t="shared" si="131"/>
        <v>112760</v>
      </c>
      <c r="I359" s="21">
        <f t="shared" si="131"/>
        <v>588600</v>
      </c>
      <c r="J359" s="21">
        <f t="shared" si="131"/>
        <v>988500</v>
      </c>
      <c r="K359" s="25" t="s">
        <v>7</v>
      </c>
    </row>
    <row r="360" spans="1:11" x14ac:dyDescent="0.25">
      <c r="A360" s="19">
        <v>347</v>
      </c>
      <c r="B360" s="26" t="s">
        <v>11</v>
      </c>
      <c r="C360" s="21">
        <f>C364</f>
        <v>64196797.340000004</v>
      </c>
      <c r="D360" s="21">
        <f t="shared" ref="D360:J360" si="132">D364</f>
        <v>2518734.09</v>
      </c>
      <c r="E360" s="21">
        <f t="shared" si="132"/>
        <v>4708507.25</v>
      </c>
      <c r="F360" s="21">
        <f t="shared" si="132"/>
        <v>2830341</v>
      </c>
      <c r="G360" s="21">
        <f t="shared" si="132"/>
        <v>3788800.08</v>
      </c>
      <c r="H360" s="21">
        <f t="shared" si="132"/>
        <v>4011919.92</v>
      </c>
      <c r="I360" s="21">
        <f t="shared" si="132"/>
        <v>15251195</v>
      </c>
      <c r="J360" s="21">
        <f t="shared" si="132"/>
        <v>31087300</v>
      </c>
      <c r="K360" s="25" t="s">
        <v>7</v>
      </c>
    </row>
    <row r="361" spans="1:11" ht="15" customHeight="1" x14ac:dyDescent="0.25">
      <c r="A361" s="19">
        <v>348</v>
      </c>
      <c r="B361" s="98" t="s">
        <v>12</v>
      </c>
      <c r="C361" s="94"/>
      <c r="D361" s="94"/>
      <c r="E361" s="94"/>
      <c r="F361" s="94"/>
      <c r="G361" s="94"/>
      <c r="H361" s="94"/>
      <c r="I361" s="94"/>
      <c r="J361" s="94"/>
      <c r="K361" s="95"/>
    </row>
    <row r="362" spans="1:11" ht="30.75" customHeight="1" x14ac:dyDescent="0.25">
      <c r="A362" s="19">
        <v>349</v>
      </c>
      <c r="B362" s="26" t="s">
        <v>156</v>
      </c>
      <c r="C362" s="21">
        <f>C363+C364</f>
        <v>67787357.340000004</v>
      </c>
      <c r="D362" s="21">
        <f t="shared" ref="D362:J362" si="133">D363+D364</f>
        <v>3396534.09</v>
      </c>
      <c r="E362" s="21">
        <f t="shared" si="133"/>
        <v>5393807.25</v>
      </c>
      <c r="F362" s="21">
        <f t="shared" si="133"/>
        <v>3167941</v>
      </c>
      <c r="G362" s="21">
        <f t="shared" si="133"/>
        <v>3788800.08</v>
      </c>
      <c r="H362" s="21">
        <f t="shared" si="133"/>
        <v>4124679.92</v>
      </c>
      <c r="I362" s="21">
        <f t="shared" si="133"/>
        <v>15839795</v>
      </c>
      <c r="J362" s="21">
        <f t="shared" si="133"/>
        <v>32075800</v>
      </c>
      <c r="K362" s="25" t="s">
        <v>7</v>
      </c>
    </row>
    <row r="363" spans="1:11" x14ac:dyDescent="0.25">
      <c r="A363" s="19">
        <v>350</v>
      </c>
      <c r="B363" s="26" t="s">
        <v>10</v>
      </c>
      <c r="C363" s="21">
        <f>C371+C382</f>
        <v>3590560</v>
      </c>
      <c r="D363" s="21">
        <f t="shared" ref="D363:J363" si="134">D371+D382</f>
        <v>877800</v>
      </c>
      <c r="E363" s="21">
        <f t="shared" si="134"/>
        <v>685300</v>
      </c>
      <c r="F363" s="21">
        <f t="shared" si="134"/>
        <v>337600</v>
      </c>
      <c r="G363" s="21">
        <f t="shared" si="134"/>
        <v>0</v>
      </c>
      <c r="H363" s="21">
        <f t="shared" si="134"/>
        <v>112760</v>
      </c>
      <c r="I363" s="21">
        <f t="shared" si="134"/>
        <v>588600</v>
      </c>
      <c r="J363" s="21">
        <f t="shared" si="134"/>
        <v>988500</v>
      </c>
      <c r="K363" s="25" t="s">
        <v>7</v>
      </c>
    </row>
    <row r="364" spans="1:11" x14ac:dyDescent="0.25">
      <c r="A364" s="19">
        <v>351</v>
      </c>
      <c r="B364" s="26" t="s">
        <v>11</v>
      </c>
      <c r="C364" s="21">
        <f>C368+C372+C375+C379+C383+C387</f>
        <v>64196797.340000004</v>
      </c>
      <c r="D364" s="21">
        <f t="shared" ref="D364:I364" si="135">D368+D372+D375+D379+D383</f>
        <v>2518734.09</v>
      </c>
      <c r="E364" s="21">
        <f t="shared" si="135"/>
        <v>4708507.25</v>
      </c>
      <c r="F364" s="21">
        <f t="shared" si="135"/>
        <v>2830341</v>
      </c>
      <c r="G364" s="21">
        <f t="shared" si="135"/>
        <v>3788800.08</v>
      </c>
      <c r="H364" s="21">
        <f t="shared" si="135"/>
        <v>4011919.92</v>
      </c>
      <c r="I364" s="21">
        <f t="shared" si="135"/>
        <v>15251195</v>
      </c>
      <c r="J364" s="21">
        <f>J368+J372+J375+J379+J383+J387</f>
        <v>31087300</v>
      </c>
      <c r="K364" s="25" t="s">
        <v>7</v>
      </c>
    </row>
    <row r="365" spans="1:11" x14ac:dyDescent="0.25">
      <c r="A365" s="19">
        <v>352</v>
      </c>
      <c r="B365" s="24" t="s">
        <v>109</v>
      </c>
      <c r="C365" s="21"/>
      <c r="D365" s="21"/>
      <c r="E365" s="21"/>
      <c r="F365" s="21"/>
      <c r="G365" s="21"/>
      <c r="H365" s="21"/>
      <c r="I365" s="21"/>
      <c r="J365" s="21"/>
      <c r="K365" s="25"/>
    </row>
    <row r="366" spans="1:11" ht="77.25" customHeight="1" x14ac:dyDescent="0.25">
      <c r="A366" s="19">
        <v>353</v>
      </c>
      <c r="B366" s="26" t="s">
        <v>32</v>
      </c>
      <c r="C366" s="21">
        <f>C368</f>
        <v>6869846.8499999996</v>
      </c>
      <c r="D366" s="21">
        <f t="shared" ref="D366:J366" si="136">D368</f>
        <v>1321000</v>
      </c>
      <c r="E366" s="21">
        <v>788574</v>
      </c>
      <c r="F366" s="21">
        <v>760281</v>
      </c>
      <c r="G366" s="21">
        <v>0</v>
      </c>
      <c r="H366" s="21">
        <f t="shared" si="136"/>
        <v>1799991.85</v>
      </c>
      <c r="I366" s="21">
        <f t="shared" si="136"/>
        <v>1000000</v>
      </c>
      <c r="J366" s="21">
        <f t="shared" si="136"/>
        <v>1200000</v>
      </c>
      <c r="K366" s="25" t="s">
        <v>33</v>
      </c>
    </row>
    <row r="367" spans="1:11" x14ac:dyDescent="0.25">
      <c r="A367" s="19">
        <v>354</v>
      </c>
      <c r="B367" s="26" t="s">
        <v>10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5" t="s">
        <v>7</v>
      </c>
    </row>
    <row r="368" spans="1:11" x14ac:dyDescent="0.25">
      <c r="A368" s="19">
        <v>355</v>
      </c>
      <c r="B368" s="26" t="s">
        <v>11</v>
      </c>
      <c r="C368" s="21">
        <f>SUM(D368:J368)</f>
        <v>6869846.8499999996</v>
      </c>
      <c r="D368" s="21">
        <v>1321000</v>
      </c>
      <c r="E368" s="21">
        <v>788574</v>
      </c>
      <c r="F368" s="21">
        <v>760281</v>
      </c>
      <c r="G368" s="21">
        <v>0</v>
      </c>
      <c r="H368" s="21">
        <v>1799991.85</v>
      </c>
      <c r="I368" s="21">
        <v>1000000</v>
      </c>
      <c r="J368" s="21">
        <v>1200000</v>
      </c>
      <c r="K368" s="25" t="s">
        <v>7</v>
      </c>
    </row>
    <row r="369" spans="1:11" x14ac:dyDescent="0.25">
      <c r="A369" s="19">
        <v>356</v>
      </c>
      <c r="B369" s="24" t="s">
        <v>110</v>
      </c>
      <c r="C369" s="21"/>
      <c r="D369" s="21"/>
      <c r="E369" s="21"/>
      <c r="F369" s="21"/>
      <c r="G369" s="21"/>
      <c r="H369" s="21"/>
      <c r="I369" s="21"/>
      <c r="J369" s="21"/>
      <c r="K369" s="25"/>
    </row>
    <row r="370" spans="1:11" ht="33" customHeight="1" x14ac:dyDescent="0.25">
      <c r="A370" s="19">
        <v>357</v>
      </c>
      <c r="B370" s="26" t="s">
        <v>34</v>
      </c>
      <c r="C370" s="21">
        <f>C371</f>
        <v>3100700</v>
      </c>
      <c r="D370" s="21">
        <f t="shared" ref="D370:J370" si="137">D371</f>
        <v>877800</v>
      </c>
      <c r="E370" s="21">
        <v>685300</v>
      </c>
      <c r="F370" s="21">
        <f t="shared" si="137"/>
        <v>337600</v>
      </c>
      <c r="G370" s="21">
        <f t="shared" si="137"/>
        <v>0</v>
      </c>
      <c r="H370" s="21">
        <f t="shared" si="137"/>
        <v>0</v>
      </c>
      <c r="I370" s="21">
        <f t="shared" si="137"/>
        <v>400000</v>
      </c>
      <c r="J370" s="21">
        <f t="shared" si="137"/>
        <v>800000</v>
      </c>
      <c r="K370" s="25"/>
    </row>
    <row r="371" spans="1:11" x14ac:dyDescent="0.25">
      <c r="A371" s="19">
        <v>358</v>
      </c>
      <c r="B371" s="26" t="s">
        <v>10</v>
      </c>
      <c r="C371" s="21">
        <f>D371+E371+F371+G371+H371+I371+J371</f>
        <v>3100700</v>
      </c>
      <c r="D371" s="21">
        <v>877800</v>
      </c>
      <c r="E371" s="21">
        <v>685300</v>
      </c>
      <c r="F371" s="21">
        <v>337600</v>
      </c>
      <c r="G371" s="21">
        <v>0</v>
      </c>
      <c r="H371" s="21">
        <v>0</v>
      </c>
      <c r="I371" s="21">
        <v>400000</v>
      </c>
      <c r="J371" s="21">
        <v>800000</v>
      </c>
      <c r="K371" s="25"/>
    </row>
    <row r="372" spans="1:11" x14ac:dyDescent="0.25">
      <c r="A372" s="19">
        <v>359</v>
      </c>
      <c r="B372" s="26" t="s">
        <v>11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5"/>
    </row>
    <row r="373" spans="1:11" x14ac:dyDescent="0.25">
      <c r="A373" s="19">
        <v>360</v>
      </c>
      <c r="B373" s="24" t="s">
        <v>112</v>
      </c>
      <c r="C373" s="21"/>
      <c r="D373" s="21"/>
      <c r="E373" s="21"/>
      <c r="F373" s="21"/>
      <c r="G373" s="21"/>
      <c r="H373" s="21"/>
      <c r="I373" s="21"/>
      <c r="J373" s="21"/>
      <c r="K373" s="25"/>
    </row>
    <row r="374" spans="1:11" ht="72" customHeight="1" x14ac:dyDescent="0.25">
      <c r="A374" s="19">
        <v>361</v>
      </c>
      <c r="B374" s="26" t="s">
        <v>283</v>
      </c>
      <c r="C374" s="21">
        <f>C375</f>
        <v>3151811</v>
      </c>
      <c r="D374" s="21">
        <f t="shared" ref="D374:J374" si="138">D375</f>
        <v>0</v>
      </c>
      <c r="E374" s="21">
        <f>E375</f>
        <v>1444372</v>
      </c>
      <c r="F374" s="21">
        <f t="shared" si="138"/>
        <v>905119</v>
      </c>
      <c r="G374" s="21">
        <f t="shared" si="138"/>
        <v>194320</v>
      </c>
      <c r="H374" s="21">
        <f t="shared" si="138"/>
        <v>428000</v>
      </c>
      <c r="I374" s="21">
        <f t="shared" si="138"/>
        <v>30000</v>
      </c>
      <c r="J374" s="21">
        <f t="shared" si="138"/>
        <v>150000</v>
      </c>
      <c r="K374" s="25" t="s">
        <v>36</v>
      </c>
    </row>
    <row r="375" spans="1:11" x14ac:dyDescent="0.25">
      <c r="A375" s="19">
        <v>362</v>
      </c>
      <c r="B375" s="26" t="s">
        <v>11</v>
      </c>
      <c r="C375" s="21">
        <f>SUM(D375:J375)</f>
        <v>3151811</v>
      </c>
      <c r="D375" s="21">
        <v>0</v>
      </c>
      <c r="E375" s="21">
        <v>1444372</v>
      </c>
      <c r="F375" s="21">
        <v>905119</v>
      </c>
      <c r="G375" s="21">
        <v>194320</v>
      </c>
      <c r="H375" s="21">
        <v>428000</v>
      </c>
      <c r="I375" s="21">
        <v>30000</v>
      </c>
      <c r="J375" s="21">
        <v>150000</v>
      </c>
      <c r="K375" s="25" t="s">
        <v>7</v>
      </c>
    </row>
    <row r="376" spans="1:11" x14ac:dyDescent="0.25">
      <c r="A376" s="19">
        <v>363</v>
      </c>
      <c r="B376" s="24" t="s">
        <v>114</v>
      </c>
      <c r="C376" s="21"/>
      <c r="D376" s="21"/>
      <c r="E376" s="21"/>
      <c r="F376" s="21"/>
      <c r="G376" s="21"/>
      <c r="H376" s="21"/>
      <c r="I376" s="21"/>
      <c r="J376" s="21"/>
      <c r="K376" s="25"/>
    </row>
    <row r="377" spans="1:11" ht="62.25" customHeight="1" x14ac:dyDescent="0.25">
      <c r="A377" s="19">
        <v>364</v>
      </c>
      <c r="B377" s="40" t="s">
        <v>271</v>
      </c>
      <c r="C377" s="21">
        <f>C379</f>
        <v>44690549.710000001</v>
      </c>
      <c r="D377" s="21">
        <f t="shared" ref="D377:J377" si="139">D379</f>
        <v>1197734.0900000001</v>
      </c>
      <c r="E377" s="21">
        <v>2475561.25</v>
      </c>
      <c r="F377" s="21">
        <v>1164941</v>
      </c>
      <c r="G377" s="21">
        <v>3594480.08</v>
      </c>
      <c r="H377" s="21">
        <f t="shared" si="139"/>
        <v>1143438.29</v>
      </c>
      <c r="I377" s="21">
        <f t="shared" si="139"/>
        <v>13841295</v>
      </c>
      <c r="J377" s="21">
        <f t="shared" si="139"/>
        <v>21273100</v>
      </c>
      <c r="K377" s="25">
        <v>5</v>
      </c>
    </row>
    <row r="378" spans="1:11" x14ac:dyDescent="0.25">
      <c r="A378" s="19">
        <v>365</v>
      </c>
      <c r="B378" s="26" t="s">
        <v>35</v>
      </c>
      <c r="C378" s="21"/>
      <c r="D378" s="21"/>
      <c r="E378" s="21"/>
      <c r="F378" s="21"/>
      <c r="G378" s="21"/>
      <c r="H378" s="21"/>
      <c r="I378" s="21"/>
      <c r="J378" s="21"/>
      <c r="K378" s="25"/>
    </row>
    <row r="379" spans="1:11" x14ac:dyDescent="0.25">
      <c r="A379" s="19">
        <v>366</v>
      </c>
      <c r="B379" s="26" t="s">
        <v>11</v>
      </c>
      <c r="C379" s="21">
        <f>D379+E379+F379+G379+H379+I379+J379</f>
        <v>44690549.710000001</v>
      </c>
      <c r="D379" s="21">
        <v>1197734.0900000001</v>
      </c>
      <c r="E379" s="21">
        <v>2475561.25</v>
      </c>
      <c r="F379" s="21">
        <v>1164941</v>
      </c>
      <c r="G379" s="21">
        <v>3594480.08</v>
      </c>
      <c r="H379" s="21">
        <v>1143438.29</v>
      </c>
      <c r="I379" s="21">
        <v>13841295</v>
      </c>
      <c r="J379" s="21">
        <v>21273100</v>
      </c>
      <c r="K379" s="25" t="s">
        <v>37</v>
      </c>
    </row>
    <row r="380" spans="1:11" x14ac:dyDescent="0.25">
      <c r="A380" s="19">
        <v>367</v>
      </c>
      <c r="B380" s="24" t="s">
        <v>115</v>
      </c>
      <c r="C380" s="21"/>
      <c r="D380" s="21"/>
      <c r="E380" s="21"/>
      <c r="F380" s="21"/>
      <c r="G380" s="21"/>
      <c r="H380" s="21"/>
      <c r="I380" s="21"/>
      <c r="J380" s="21"/>
      <c r="K380" s="25"/>
    </row>
    <row r="381" spans="1:11" ht="57" x14ac:dyDescent="0.25">
      <c r="A381" s="19">
        <v>368</v>
      </c>
      <c r="B381" s="26" t="s">
        <v>267</v>
      </c>
      <c r="C381" s="21">
        <f>C383+C382</f>
        <v>1993059.78</v>
      </c>
      <c r="D381" s="21">
        <f t="shared" ref="D381:J381" si="140">D383+D382</f>
        <v>0</v>
      </c>
      <c r="E381" s="21">
        <f t="shared" si="140"/>
        <v>0</v>
      </c>
      <c r="F381" s="21">
        <f t="shared" si="140"/>
        <v>0</v>
      </c>
      <c r="G381" s="21">
        <f t="shared" si="140"/>
        <v>0</v>
      </c>
      <c r="H381" s="21">
        <f t="shared" si="140"/>
        <v>753249.78</v>
      </c>
      <c r="I381" s="21">
        <f t="shared" si="140"/>
        <v>568500</v>
      </c>
      <c r="J381" s="21">
        <f t="shared" si="140"/>
        <v>671310</v>
      </c>
      <c r="K381" s="25"/>
    </row>
    <row r="382" spans="1:11" x14ac:dyDescent="0.25">
      <c r="A382" s="19">
        <v>369</v>
      </c>
      <c r="B382" s="26" t="s">
        <v>2</v>
      </c>
      <c r="C382" s="21">
        <f>D382+E382+F382+G382+H382+I382+J382</f>
        <v>489860</v>
      </c>
      <c r="D382" s="21">
        <v>0</v>
      </c>
      <c r="E382" s="21">
        <v>0</v>
      </c>
      <c r="F382" s="21">
        <v>0</v>
      </c>
      <c r="G382" s="21">
        <v>0</v>
      </c>
      <c r="H382" s="21">
        <v>112760</v>
      </c>
      <c r="I382" s="21">
        <v>188600</v>
      </c>
      <c r="J382" s="21">
        <v>188500</v>
      </c>
      <c r="K382" s="25"/>
    </row>
    <row r="383" spans="1:11" x14ac:dyDescent="0.25">
      <c r="A383" s="19">
        <v>370</v>
      </c>
      <c r="B383" s="26" t="s">
        <v>3</v>
      </c>
      <c r="C383" s="21">
        <f>D383+E383+F383+G383+H383+I383+J383</f>
        <v>1503199.78</v>
      </c>
      <c r="D383" s="21">
        <v>0</v>
      </c>
      <c r="E383" s="21">
        <v>0</v>
      </c>
      <c r="F383" s="21">
        <v>0</v>
      </c>
      <c r="G383" s="21">
        <v>0</v>
      </c>
      <c r="H383" s="21">
        <v>640489.78</v>
      </c>
      <c r="I383" s="21">
        <v>379900</v>
      </c>
      <c r="J383" s="21">
        <v>482810</v>
      </c>
      <c r="K383" s="25"/>
    </row>
    <row r="384" spans="1:11" x14ac:dyDescent="0.25">
      <c r="A384" s="19">
        <v>371</v>
      </c>
      <c r="B384" s="24" t="s">
        <v>116</v>
      </c>
      <c r="C384" s="21"/>
      <c r="D384" s="21"/>
      <c r="E384" s="21"/>
      <c r="F384" s="21"/>
      <c r="G384" s="21"/>
      <c r="H384" s="21"/>
      <c r="I384" s="21"/>
      <c r="J384" s="21"/>
      <c r="K384" s="25"/>
    </row>
    <row r="385" spans="1:11" ht="28.5" x14ac:dyDescent="0.25">
      <c r="A385" s="19">
        <v>372</v>
      </c>
      <c r="B385" s="26" t="s">
        <v>289</v>
      </c>
      <c r="C385" s="21">
        <f>C387</f>
        <v>7981390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f>J387</f>
        <v>7981390</v>
      </c>
      <c r="K385" s="25"/>
    </row>
    <row r="386" spans="1:11" x14ac:dyDescent="0.25">
      <c r="A386" s="19">
        <v>373</v>
      </c>
      <c r="B386" s="26" t="s">
        <v>290</v>
      </c>
      <c r="C386" s="21"/>
      <c r="D386" s="21"/>
      <c r="E386" s="21"/>
      <c r="F386" s="21"/>
      <c r="G386" s="21"/>
      <c r="H386" s="21"/>
      <c r="I386" s="21"/>
      <c r="J386" s="21"/>
      <c r="K386" s="25"/>
    </row>
    <row r="387" spans="1:11" x14ac:dyDescent="0.25">
      <c r="A387" s="19">
        <v>374</v>
      </c>
      <c r="B387" s="26" t="s">
        <v>3</v>
      </c>
      <c r="C387" s="21">
        <f>D387+E387+F387+G387+H387+I387+J387</f>
        <v>7981390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7981390</v>
      </c>
      <c r="K387" s="25"/>
    </row>
    <row r="388" spans="1:11" ht="28.5" customHeight="1" x14ac:dyDescent="0.25">
      <c r="A388" s="19">
        <v>375</v>
      </c>
      <c r="B388" s="81" t="s">
        <v>198</v>
      </c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ht="29.25" customHeight="1" x14ac:dyDescent="0.25">
      <c r="A389" s="19">
        <v>376</v>
      </c>
      <c r="B389" s="42" t="s">
        <v>38</v>
      </c>
      <c r="C389" s="39">
        <f>C394</f>
        <v>212555863.39999998</v>
      </c>
      <c r="D389" s="39">
        <f t="shared" ref="D389:F389" si="141">D394</f>
        <v>201388765.07999998</v>
      </c>
      <c r="E389" s="39">
        <f t="shared" si="141"/>
        <v>10610243.41</v>
      </c>
      <c r="F389" s="39">
        <f t="shared" si="141"/>
        <v>556854.91</v>
      </c>
      <c r="G389" s="39">
        <f t="shared" ref="G389:J389" si="142">G391+G392</f>
        <v>0</v>
      </c>
      <c r="H389" s="39">
        <f t="shared" si="142"/>
        <v>0</v>
      </c>
      <c r="I389" s="39">
        <f t="shared" si="142"/>
        <v>0</v>
      </c>
      <c r="J389" s="39">
        <f t="shared" si="142"/>
        <v>0</v>
      </c>
      <c r="K389" s="41" t="s">
        <v>21</v>
      </c>
    </row>
    <row r="390" spans="1:11" x14ac:dyDescent="0.25">
      <c r="A390" s="19">
        <v>377</v>
      </c>
      <c r="B390" s="40" t="s">
        <v>25</v>
      </c>
      <c r="C390" s="39">
        <f>C395</f>
        <v>0</v>
      </c>
      <c r="D390" s="39">
        <f t="shared" ref="D390:F390" si="143">D395</f>
        <v>0</v>
      </c>
      <c r="E390" s="39">
        <f t="shared" si="143"/>
        <v>0</v>
      </c>
      <c r="F390" s="39">
        <f t="shared" si="143"/>
        <v>0</v>
      </c>
      <c r="G390" s="39">
        <v>0</v>
      </c>
      <c r="H390" s="39">
        <v>0</v>
      </c>
      <c r="I390" s="39">
        <v>0</v>
      </c>
      <c r="J390" s="39">
        <v>0</v>
      </c>
      <c r="K390" s="41" t="s">
        <v>7</v>
      </c>
    </row>
    <row r="391" spans="1:11" x14ac:dyDescent="0.25">
      <c r="A391" s="19">
        <v>378</v>
      </c>
      <c r="B391" s="40" t="s">
        <v>10</v>
      </c>
      <c r="C391" s="39">
        <f>C396</f>
        <v>128353279.55</v>
      </c>
      <c r="D391" s="39">
        <f t="shared" ref="D391:I391" si="144">D396</f>
        <v>128353279.55</v>
      </c>
      <c r="E391" s="39">
        <f t="shared" si="144"/>
        <v>0</v>
      </c>
      <c r="F391" s="39">
        <f t="shared" si="144"/>
        <v>0</v>
      </c>
      <c r="G391" s="39">
        <f t="shared" si="144"/>
        <v>0</v>
      </c>
      <c r="H391" s="39">
        <f t="shared" si="144"/>
        <v>0</v>
      </c>
      <c r="I391" s="39">
        <f t="shared" si="144"/>
        <v>0</v>
      </c>
      <c r="J391" s="39">
        <v>0</v>
      </c>
      <c r="K391" s="41" t="s">
        <v>21</v>
      </c>
    </row>
    <row r="392" spans="1:11" x14ac:dyDescent="0.25">
      <c r="A392" s="19">
        <v>379</v>
      </c>
      <c r="B392" s="40" t="s">
        <v>11</v>
      </c>
      <c r="C392" s="39">
        <f>C397</f>
        <v>84202583.849999994</v>
      </c>
      <c r="D392" s="39">
        <f t="shared" ref="D392:J392" si="145">D397</f>
        <v>73035485.530000001</v>
      </c>
      <c r="E392" s="39">
        <f t="shared" si="145"/>
        <v>10610243.41</v>
      </c>
      <c r="F392" s="39">
        <f t="shared" si="145"/>
        <v>556854.91</v>
      </c>
      <c r="G392" s="39">
        <f t="shared" si="145"/>
        <v>0</v>
      </c>
      <c r="H392" s="39">
        <f t="shared" si="145"/>
        <v>0</v>
      </c>
      <c r="I392" s="39">
        <f t="shared" si="145"/>
        <v>0</v>
      </c>
      <c r="J392" s="39">
        <f t="shared" si="145"/>
        <v>0</v>
      </c>
      <c r="K392" s="41" t="s">
        <v>21</v>
      </c>
    </row>
    <row r="393" spans="1:11" x14ac:dyDescent="0.25">
      <c r="A393" s="19">
        <v>380</v>
      </c>
      <c r="B393" s="82" t="s">
        <v>39</v>
      </c>
      <c r="C393" s="81"/>
      <c r="D393" s="81"/>
      <c r="E393" s="81"/>
      <c r="F393" s="81"/>
      <c r="G393" s="81"/>
      <c r="H393" s="81"/>
      <c r="I393" s="81"/>
      <c r="J393" s="81"/>
      <c r="K393" s="81"/>
    </row>
    <row r="394" spans="1:11" ht="30" customHeight="1" x14ac:dyDescent="0.25">
      <c r="A394" s="19">
        <v>381</v>
      </c>
      <c r="B394" s="40" t="s">
        <v>157</v>
      </c>
      <c r="C394" s="39">
        <f>C399</f>
        <v>212555863.39999998</v>
      </c>
      <c r="D394" s="39">
        <f t="shared" ref="D394:J394" si="146">D399</f>
        <v>201388765.07999998</v>
      </c>
      <c r="E394" s="39">
        <f t="shared" si="146"/>
        <v>10610243.41</v>
      </c>
      <c r="F394" s="39">
        <f t="shared" si="146"/>
        <v>556854.91</v>
      </c>
      <c r="G394" s="39">
        <f t="shared" si="146"/>
        <v>0</v>
      </c>
      <c r="H394" s="39">
        <f t="shared" si="146"/>
        <v>0</v>
      </c>
      <c r="I394" s="39">
        <f t="shared" si="146"/>
        <v>0</v>
      </c>
      <c r="J394" s="39">
        <f t="shared" si="146"/>
        <v>0</v>
      </c>
      <c r="K394" s="41" t="s">
        <v>21</v>
      </c>
    </row>
    <row r="395" spans="1:11" x14ac:dyDescent="0.25">
      <c r="A395" s="19">
        <v>382</v>
      </c>
      <c r="B395" s="40" t="s">
        <v>25</v>
      </c>
      <c r="C395" s="39">
        <f>C400</f>
        <v>0</v>
      </c>
      <c r="D395" s="39">
        <f t="shared" ref="D395:G395" si="147">D400</f>
        <v>0</v>
      </c>
      <c r="E395" s="39">
        <f t="shared" si="147"/>
        <v>0</v>
      </c>
      <c r="F395" s="39">
        <f t="shared" si="147"/>
        <v>0</v>
      </c>
      <c r="G395" s="39">
        <f t="shared" si="147"/>
        <v>0</v>
      </c>
      <c r="H395" s="39">
        <v>0</v>
      </c>
      <c r="I395" s="39">
        <v>0</v>
      </c>
      <c r="J395" s="39">
        <v>0</v>
      </c>
      <c r="K395" s="41" t="s">
        <v>7</v>
      </c>
    </row>
    <row r="396" spans="1:11" x14ac:dyDescent="0.25">
      <c r="A396" s="19">
        <v>383</v>
      </c>
      <c r="B396" s="40" t="s">
        <v>10</v>
      </c>
      <c r="C396" s="39">
        <f>C401</f>
        <v>128353279.55</v>
      </c>
      <c r="D396" s="39">
        <f t="shared" ref="D396:G396" si="148">D401</f>
        <v>128353279.55</v>
      </c>
      <c r="E396" s="39">
        <f t="shared" si="148"/>
        <v>0</v>
      </c>
      <c r="F396" s="39">
        <f t="shared" si="148"/>
        <v>0</v>
      </c>
      <c r="G396" s="39">
        <f t="shared" si="148"/>
        <v>0</v>
      </c>
      <c r="H396" s="39">
        <f t="shared" ref="H396:I396" si="149">H401</f>
        <v>0</v>
      </c>
      <c r="I396" s="39">
        <f t="shared" si="149"/>
        <v>0</v>
      </c>
      <c r="J396" s="39">
        <f t="shared" ref="J396:J397" si="150">J401</f>
        <v>0</v>
      </c>
      <c r="K396" s="41" t="s">
        <v>21</v>
      </c>
    </row>
    <row r="397" spans="1:11" x14ac:dyDescent="0.25">
      <c r="A397" s="19">
        <v>384</v>
      </c>
      <c r="B397" s="40" t="s">
        <v>11</v>
      </c>
      <c r="C397" s="39">
        <f>C402</f>
        <v>84202583.849999994</v>
      </c>
      <c r="D397" s="39">
        <f t="shared" ref="D397:I397" si="151">D402</f>
        <v>73035485.530000001</v>
      </c>
      <c r="E397" s="39">
        <f t="shared" si="151"/>
        <v>10610243.41</v>
      </c>
      <c r="F397" s="39">
        <f t="shared" si="151"/>
        <v>556854.91</v>
      </c>
      <c r="G397" s="39">
        <f t="shared" si="151"/>
        <v>0</v>
      </c>
      <c r="H397" s="39">
        <f t="shared" si="151"/>
        <v>0</v>
      </c>
      <c r="I397" s="39">
        <f t="shared" si="151"/>
        <v>0</v>
      </c>
      <c r="J397" s="39">
        <f t="shared" si="150"/>
        <v>0</v>
      </c>
      <c r="K397" s="41" t="s">
        <v>21</v>
      </c>
    </row>
    <row r="398" spans="1:11" x14ac:dyDescent="0.25">
      <c r="A398" s="19">
        <v>385</v>
      </c>
      <c r="B398" s="82" t="s">
        <v>41</v>
      </c>
      <c r="C398" s="81"/>
      <c r="D398" s="81"/>
      <c r="E398" s="81"/>
      <c r="F398" s="81"/>
      <c r="G398" s="81"/>
      <c r="H398" s="81"/>
      <c r="I398" s="81"/>
      <c r="J398" s="81"/>
      <c r="K398" s="81"/>
    </row>
    <row r="399" spans="1:11" ht="46.5" customHeight="1" x14ac:dyDescent="0.25">
      <c r="A399" s="19">
        <v>386</v>
      </c>
      <c r="B399" s="47" t="s">
        <v>158</v>
      </c>
      <c r="C399" s="39">
        <f>C400+C401+C402</f>
        <v>212555863.39999998</v>
      </c>
      <c r="D399" s="39">
        <f t="shared" ref="D399:J399" si="152">D400+D401+D402</f>
        <v>201388765.07999998</v>
      </c>
      <c r="E399" s="39">
        <f t="shared" si="152"/>
        <v>10610243.41</v>
      </c>
      <c r="F399" s="39">
        <f t="shared" si="152"/>
        <v>556854.91</v>
      </c>
      <c r="G399" s="39">
        <f t="shared" si="152"/>
        <v>0</v>
      </c>
      <c r="H399" s="39">
        <f t="shared" si="152"/>
        <v>0</v>
      </c>
      <c r="I399" s="39">
        <f t="shared" si="152"/>
        <v>0</v>
      </c>
      <c r="J399" s="39">
        <f t="shared" si="152"/>
        <v>0</v>
      </c>
      <c r="K399" s="41" t="s">
        <v>14</v>
      </c>
    </row>
    <row r="400" spans="1:11" x14ac:dyDescent="0.25">
      <c r="A400" s="19">
        <v>387</v>
      </c>
      <c r="B400" s="40" t="s">
        <v>25</v>
      </c>
      <c r="C400" s="39">
        <f>C432+C437</f>
        <v>0</v>
      </c>
      <c r="D400" s="39">
        <f t="shared" ref="D400:F400" si="153">D432+D437</f>
        <v>0</v>
      </c>
      <c r="E400" s="39">
        <f t="shared" si="153"/>
        <v>0</v>
      </c>
      <c r="F400" s="39">
        <f t="shared" si="153"/>
        <v>0</v>
      </c>
      <c r="G400" s="39">
        <f t="shared" ref="G400:J400" si="154">G420</f>
        <v>0</v>
      </c>
      <c r="H400" s="39">
        <f t="shared" si="154"/>
        <v>0</v>
      </c>
      <c r="I400" s="39">
        <f t="shared" si="154"/>
        <v>0</v>
      </c>
      <c r="J400" s="39">
        <f t="shared" si="154"/>
        <v>0</v>
      </c>
      <c r="K400" s="41" t="s">
        <v>14</v>
      </c>
    </row>
    <row r="401" spans="1:11" x14ac:dyDescent="0.25">
      <c r="A401" s="19">
        <v>388</v>
      </c>
      <c r="B401" s="40" t="s">
        <v>10</v>
      </c>
      <c r="C401" s="39">
        <f>D401+E401+F401+G401+H401+I401+J401</f>
        <v>128353279.55</v>
      </c>
      <c r="D401" s="39">
        <v>128353279.55</v>
      </c>
      <c r="E401" s="39">
        <f>E425+E433+E438</f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41" t="s">
        <v>14</v>
      </c>
    </row>
    <row r="402" spans="1:11" x14ac:dyDescent="0.25">
      <c r="A402" s="19">
        <v>389</v>
      </c>
      <c r="B402" s="40" t="s">
        <v>11</v>
      </c>
      <c r="C402" s="39">
        <f>C407+C412+C412+C417+C422+C426+C429+C434+C439+C444</f>
        <v>84202583.849999994</v>
      </c>
      <c r="D402" s="39">
        <f t="shared" ref="D402:J402" si="155">D407+D412+D412+D417+D422+D426+D429+D434+D439+D444</f>
        <v>73035485.530000001</v>
      </c>
      <c r="E402" s="39">
        <f t="shared" si="155"/>
        <v>10610243.41</v>
      </c>
      <c r="F402" s="39">
        <f t="shared" si="155"/>
        <v>556854.91</v>
      </c>
      <c r="G402" s="39">
        <f t="shared" si="155"/>
        <v>0</v>
      </c>
      <c r="H402" s="39">
        <f t="shared" si="155"/>
        <v>0</v>
      </c>
      <c r="I402" s="39">
        <f t="shared" si="155"/>
        <v>0</v>
      </c>
      <c r="J402" s="39">
        <f t="shared" si="155"/>
        <v>0</v>
      </c>
      <c r="K402" s="41" t="s">
        <v>14</v>
      </c>
    </row>
    <row r="403" spans="1:11" x14ac:dyDescent="0.25">
      <c r="A403" s="19">
        <v>390</v>
      </c>
      <c r="B403" s="42" t="s">
        <v>109</v>
      </c>
      <c r="C403" s="39"/>
      <c r="D403" s="39"/>
      <c r="E403" s="39"/>
      <c r="F403" s="39"/>
      <c r="G403" s="39"/>
      <c r="H403" s="39"/>
      <c r="I403" s="39"/>
      <c r="J403" s="39"/>
      <c r="K403" s="41"/>
    </row>
    <row r="404" spans="1:11" ht="51" customHeight="1" x14ac:dyDescent="0.25">
      <c r="A404" s="19">
        <v>391</v>
      </c>
      <c r="B404" s="40" t="s">
        <v>134</v>
      </c>
      <c r="C404" s="39">
        <f>C407</f>
        <v>20308397.050000001</v>
      </c>
      <c r="D404" s="39">
        <f t="shared" ref="D404:J404" si="156">D407</f>
        <v>20308397.050000001</v>
      </c>
      <c r="E404" s="39">
        <f t="shared" si="156"/>
        <v>0</v>
      </c>
      <c r="F404" s="39">
        <f t="shared" si="156"/>
        <v>0</v>
      </c>
      <c r="G404" s="39">
        <f t="shared" si="156"/>
        <v>0</v>
      </c>
      <c r="H404" s="39">
        <f t="shared" si="156"/>
        <v>0</v>
      </c>
      <c r="I404" s="39">
        <f t="shared" si="156"/>
        <v>0</v>
      </c>
      <c r="J404" s="39">
        <f t="shared" si="156"/>
        <v>0</v>
      </c>
      <c r="K404" s="41"/>
    </row>
    <row r="405" spans="1:11" x14ac:dyDescent="0.25">
      <c r="A405" s="19">
        <v>392</v>
      </c>
      <c r="B405" s="40" t="s">
        <v>25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41"/>
    </row>
    <row r="406" spans="1:11" x14ac:dyDescent="0.25">
      <c r="A406" s="19">
        <v>393</v>
      </c>
      <c r="B406" s="40" t="s">
        <v>10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41"/>
    </row>
    <row r="407" spans="1:11" x14ac:dyDescent="0.25">
      <c r="A407" s="19">
        <v>394</v>
      </c>
      <c r="B407" s="40" t="s">
        <v>11</v>
      </c>
      <c r="C407" s="39">
        <f>D407</f>
        <v>20308397.050000001</v>
      </c>
      <c r="D407" s="39">
        <v>20308397.050000001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x14ac:dyDescent="0.25">
      <c r="A408" s="19">
        <v>395</v>
      </c>
      <c r="B408" s="42" t="s">
        <v>110</v>
      </c>
      <c r="C408" s="39"/>
      <c r="D408" s="39"/>
      <c r="E408" s="39"/>
      <c r="F408" s="39"/>
      <c r="G408" s="39"/>
      <c r="H408" s="39"/>
      <c r="I408" s="39"/>
      <c r="J408" s="39"/>
      <c r="K408" s="41"/>
    </row>
    <row r="409" spans="1:11" ht="155.25" customHeight="1" x14ac:dyDescent="0.25">
      <c r="A409" s="19">
        <v>396</v>
      </c>
      <c r="B409" s="40" t="s">
        <v>135</v>
      </c>
      <c r="C409" s="39">
        <f>C411</f>
        <v>45592375.380000003</v>
      </c>
      <c r="D409" s="39">
        <v>45592375.380000003</v>
      </c>
      <c r="E409" s="39">
        <f t="shared" ref="E409:F409" si="157">E411</f>
        <v>0</v>
      </c>
      <c r="F409" s="39">
        <f t="shared" si="157"/>
        <v>0</v>
      </c>
      <c r="G409" s="39">
        <v>0</v>
      </c>
      <c r="H409" s="39">
        <v>0</v>
      </c>
      <c r="I409" s="39">
        <v>0</v>
      </c>
      <c r="J409" s="39">
        <v>0</v>
      </c>
      <c r="K409" s="41"/>
    </row>
    <row r="410" spans="1:11" x14ac:dyDescent="0.25">
      <c r="A410" s="19">
        <v>397</v>
      </c>
      <c r="B410" s="40" t="s">
        <v>25</v>
      </c>
      <c r="C410" s="39"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41"/>
    </row>
    <row r="411" spans="1:11" x14ac:dyDescent="0.25">
      <c r="A411" s="19">
        <v>398</v>
      </c>
      <c r="B411" s="40" t="s">
        <v>10</v>
      </c>
      <c r="C411" s="39">
        <f>SUM(D411:F411)</f>
        <v>45592375.380000003</v>
      </c>
      <c r="D411" s="39">
        <v>45592375.380000003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x14ac:dyDescent="0.25">
      <c r="A412" s="19">
        <v>399</v>
      </c>
      <c r="B412" s="40" t="s">
        <v>11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x14ac:dyDescent="0.25">
      <c r="A413" s="19">
        <v>400</v>
      </c>
      <c r="B413" s="42" t="s">
        <v>112</v>
      </c>
      <c r="C413" s="39"/>
      <c r="D413" s="39"/>
      <c r="E413" s="39"/>
      <c r="F413" s="39"/>
      <c r="G413" s="39"/>
      <c r="H413" s="39"/>
      <c r="I413" s="39"/>
      <c r="J413" s="39"/>
      <c r="K413" s="41"/>
    </row>
    <row r="414" spans="1:11" ht="89.25" customHeight="1" x14ac:dyDescent="0.25">
      <c r="A414" s="19">
        <v>401</v>
      </c>
      <c r="B414" s="40" t="s">
        <v>136</v>
      </c>
      <c r="C414" s="39">
        <f>C416</f>
        <v>53609551.729999997</v>
      </c>
      <c r="D414" s="39">
        <v>53609551.729999997</v>
      </c>
      <c r="E414" s="39">
        <f t="shared" ref="E414:F414" si="158">E416</f>
        <v>0</v>
      </c>
      <c r="F414" s="39">
        <f t="shared" si="158"/>
        <v>0</v>
      </c>
      <c r="G414" s="39">
        <v>0</v>
      </c>
      <c r="H414" s="39">
        <v>0</v>
      </c>
      <c r="I414" s="39">
        <v>0</v>
      </c>
      <c r="J414" s="39">
        <v>0</v>
      </c>
      <c r="K414" s="41"/>
    </row>
    <row r="415" spans="1:11" x14ac:dyDescent="0.25">
      <c r="A415" s="19">
        <v>402</v>
      </c>
      <c r="B415" s="40" t="s">
        <v>25</v>
      </c>
      <c r="C415" s="39">
        <v>0</v>
      </c>
      <c r="D415" s="39">
        <v>0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41"/>
    </row>
    <row r="416" spans="1:11" x14ac:dyDescent="0.25">
      <c r="A416" s="19">
        <v>403</v>
      </c>
      <c r="B416" s="40" t="s">
        <v>10</v>
      </c>
      <c r="C416" s="39">
        <f>SUM(D416:F416)</f>
        <v>53609551.729999997</v>
      </c>
      <c r="D416" s="39">
        <v>53609551.729999997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1"/>
    </row>
    <row r="417" spans="1:11" x14ac:dyDescent="0.25">
      <c r="A417" s="19">
        <v>404</v>
      </c>
      <c r="B417" s="40" t="s">
        <v>11</v>
      </c>
      <c r="C417" s="39">
        <v>0</v>
      </c>
      <c r="D417" s="39">
        <v>0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41"/>
    </row>
    <row r="418" spans="1:11" x14ac:dyDescent="0.25">
      <c r="A418" s="19">
        <v>405</v>
      </c>
      <c r="B418" s="42" t="s">
        <v>114</v>
      </c>
      <c r="C418" s="39"/>
      <c r="D418" s="39"/>
      <c r="E418" s="39"/>
      <c r="F418" s="39"/>
      <c r="G418" s="39"/>
      <c r="H418" s="39"/>
      <c r="I418" s="39"/>
      <c r="J418" s="39"/>
      <c r="K418" s="41"/>
    </row>
    <row r="419" spans="1:11" ht="50.25" customHeight="1" x14ac:dyDescent="0.25">
      <c r="A419" s="19">
        <v>406</v>
      </c>
      <c r="B419" s="40" t="s">
        <v>207</v>
      </c>
      <c r="C419" s="39">
        <f>C420+C421+C422</f>
        <v>51372077.659999996</v>
      </c>
      <c r="D419" s="39">
        <f t="shared" ref="D419:J419" si="159">D420+D421+D422</f>
        <v>40747100.719999999</v>
      </c>
      <c r="E419" s="39">
        <f t="shared" si="159"/>
        <v>10122949.550000001</v>
      </c>
      <c r="F419" s="39">
        <f t="shared" si="159"/>
        <v>502027.39</v>
      </c>
      <c r="G419" s="39">
        <f t="shared" si="159"/>
        <v>0</v>
      </c>
      <c r="H419" s="39">
        <f t="shared" si="159"/>
        <v>0</v>
      </c>
      <c r="I419" s="39">
        <f t="shared" si="159"/>
        <v>0</v>
      </c>
      <c r="J419" s="39">
        <f t="shared" si="159"/>
        <v>0</v>
      </c>
      <c r="K419" s="41"/>
    </row>
    <row r="420" spans="1:11" x14ac:dyDescent="0.25">
      <c r="A420" s="19">
        <v>407</v>
      </c>
      <c r="B420" s="40" t="s">
        <v>25</v>
      </c>
      <c r="C420" s="39">
        <f>D420+E420+F420</f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41"/>
    </row>
    <row r="421" spans="1:11" x14ac:dyDescent="0.25">
      <c r="A421" s="19">
        <v>408</v>
      </c>
      <c r="B421" s="40" t="s">
        <v>10</v>
      </c>
      <c r="C421" s="39">
        <f>D421+E421+F421</f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1"/>
    </row>
    <row r="422" spans="1:11" x14ac:dyDescent="0.25">
      <c r="A422" s="19">
        <v>409</v>
      </c>
      <c r="B422" s="40" t="s">
        <v>11</v>
      </c>
      <c r="C422" s="39">
        <f>SUM(D422:F422)</f>
        <v>51372077.659999996</v>
      </c>
      <c r="D422" s="39">
        <v>40747100.719999999</v>
      </c>
      <c r="E422" s="39">
        <v>10122949.550000001</v>
      </c>
      <c r="F422" s="39">
        <v>502027.39</v>
      </c>
      <c r="G422" s="39">
        <v>0</v>
      </c>
      <c r="H422" s="39">
        <v>0</v>
      </c>
      <c r="I422" s="39">
        <v>0</v>
      </c>
      <c r="J422" s="39">
        <v>0</v>
      </c>
      <c r="K422" s="41"/>
    </row>
    <row r="423" spans="1:11" x14ac:dyDescent="0.25">
      <c r="A423" s="19">
        <v>410</v>
      </c>
      <c r="B423" s="48" t="s">
        <v>115</v>
      </c>
      <c r="C423" s="49"/>
      <c r="D423" s="49"/>
      <c r="E423" s="49"/>
      <c r="F423" s="49"/>
      <c r="G423" s="49"/>
      <c r="H423" s="49"/>
      <c r="I423" s="49"/>
      <c r="J423" s="49"/>
      <c r="K423" s="45"/>
    </row>
    <row r="424" spans="1:11" ht="57" x14ac:dyDescent="0.25">
      <c r="A424" s="19">
        <v>411</v>
      </c>
      <c r="B424" s="40" t="s">
        <v>231</v>
      </c>
      <c r="C424" s="39">
        <f t="shared" ref="C424:J424" si="160">C426+C425</f>
        <v>40128281.200000003</v>
      </c>
      <c r="D424" s="39">
        <f t="shared" si="160"/>
        <v>40128281.200000003</v>
      </c>
      <c r="E424" s="39">
        <f t="shared" si="160"/>
        <v>0</v>
      </c>
      <c r="F424" s="39">
        <f t="shared" si="160"/>
        <v>0</v>
      </c>
      <c r="G424" s="39">
        <f t="shared" si="160"/>
        <v>0</v>
      </c>
      <c r="H424" s="39">
        <f t="shared" si="160"/>
        <v>0</v>
      </c>
      <c r="I424" s="39">
        <f t="shared" si="160"/>
        <v>0</v>
      </c>
      <c r="J424" s="39">
        <f t="shared" si="160"/>
        <v>0</v>
      </c>
      <c r="K424" s="45"/>
    </row>
    <row r="425" spans="1:11" x14ac:dyDescent="0.25">
      <c r="A425" s="19">
        <v>412</v>
      </c>
      <c r="B425" s="40" t="s">
        <v>2</v>
      </c>
      <c r="C425" s="39">
        <f>SUM(D425:E425)</f>
        <v>29151352.440000001</v>
      </c>
      <c r="D425" s="39">
        <v>29151352.440000001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45"/>
    </row>
    <row r="426" spans="1:11" x14ac:dyDescent="0.25">
      <c r="A426" s="19">
        <v>413</v>
      </c>
      <c r="B426" s="40" t="s">
        <v>3</v>
      </c>
      <c r="C426" s="39">
        <f>SUM(D426:E426)</f>
        <v>10976928.76</v>
      </c>
      <c r="D426" s="39">
        <v>10976928.76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x14ac:dyDescent="0.25">
      <c r="A427" s="19">
        <v>414</v>
      </c>
      <c r="B427" s="42" t="s">
        <v>116</v>
      </c>
      <c r="C427" s="39"/>
      <c r="D427" s="39"/>
      <c r="E427" s="39"/>
      <c r="F427" s="39"/>
      <c r="G427" s="39"/>
      <c r="H427" s="39"/>
      <c r="I427" s="39"/>
      <c r="J427" s="39"/>
      <c r="K427" s="45"/>
    </row>
    <row r="428" spans="1:11" ht="74.25" customHeight="1" x14ac:dyDescent="0.25">
      <c r="A428" s="19">
        <v>415</v>
      </c>
      <c r="B428" s="40" t="s">
        <v>210</v>
      </c>
      <c r="C428" s="39">
        <f>C429</f>
        <v>1401380.38</v>
      </c>
      <c r="D428" s="39">
        <f t="shared" ref="D428:J428" si="161">D429</f>
        <v>1003059</v>
      </c>
      <c r="E428" s="39">
        <f t="shared" si="161"/>
        <v>343493.86</v>
      </c>
      <c r="F428" s="39">
        <f t="shared" si="161"/>
        <v>54827.519999999997</v>
      </c>
      <c r="G428" s="39">
        <f t="shared" si="161"/>
        <v>0</v>
      </c>
      <c r="H428" s="39">
        <f t="shared" si="161"/>
        <v>0</v>
      </c>
      <c r="I428" s="39">
        <f t="shared" si="161"/>
        <v>0</v>
      </c>
      <c r="J428" s="39">
        <f t="shared" si="161"/>
        <v>0</v>
      </c>
      <c r="K428" s="45"/>
    </row>
    <row r="429" spans="1:11" x14ac:dyDescent="0.25">
      <c r="A429" s="19">
        <v>416</v>
      </c>
      <c r="B429" s="40" t="s">
        <v>3</v>
      </c>
      <c r="C429" s="39">
        <f>D429+E429+F429+G429+H429+I429+J429</f>
        <v>1401380.38</v>
      </c>
      <c r="D429" s="39">
        <v>1003059</v>
      </c>
      <c r="E429" s="39">
        <v>343493.86</v>
      </c>
      <c r="F429" s="39">
        <v>54827.519999999997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x14ac:dyDescent="0.25">
      <c r="A430" s="19">
        <v>417</v>
      </c>
      <c r="B430" s="42" t="s">
        <v>232</v>
      </c>
      <c r="C430" s="39"/>
      <c r="D430" s="39"/>
      <c r="E430" s="39"/>
      <c r="F430" s="39"/>
      <c r="G430" s="39"/>
      <c r="H430" s="39"/>
      <c r="I430" s="39"/>
      <c r="J430" s="39"/>
      <c r="K430" s="45"/>
    </row>
    <row r="431" spans="1:11" ht="42.75" x14ac:dyDescent="0.25">
      <c r="A431" s="19">
        <v>418</v>
      </c>
      <c r="B431" s="40" t="s">
        <v>233</v>
      </c>
      <c r="C431" s="39">
        <f>E431</f>
        <v>0</v>
      </c>
      <c r="D431" s="39">
        <v>0</v>
      </c>
      <c r="E431" s="39">
        <f>E432+E433+E434</f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419</v>
      </c>
      <c r="B432" s="40" t="s">
        <v>1</v>
      </c>
      <c r="C432" s="39">
        <f>E432</f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420</v>
      </c>
      <c r="B433" s="40" t="s">
        <v>2</v>
      </c>
      <c r="C433" s="39">
        <f>E433</f>
        <v>0</v>
      </c>
      <c r="D433" s="39">
        <v>0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45"/>
    </row>
    <row r="434" spans="1:11" x14ac:dyDescent="0.25">
      <c r="A434" s="19">
        <v>421</v>
      </c>
      <c r="B434" s="40" t="s">
        <v>3</v>
      </c>
      <c r="C434" s="39">
        <f>E434</f>
        <v>0</v>
      </c>
      <c r="D434" s="39">
        <v>0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45"/>
    </row>
    <row r="435" spans="1:11" x14ac:dyDescent="0.25">
      <c r="A435" s="19">
        <v>422</v>
      </c>
      <c r="B435" s="42" t="s">
        <v>132</v>
      </c>
      <c r="C435" s="39"/>
      <c r="D435" s="39"/>
      <c r="E435" s="39"/>
      <c r="F435" s="39"/>
      <c r="G435" s="39"/>
      <c r="H435" s="39"/>
      <c r="I435" s="39"/>
      <c r="J435" s="39"/>
      <c r="K435" s="45"/>
    </row>
    <row r="436" spans="1:11" ht="71.25" x14ac:dyDescent="0.25">
      <c r="A436" s="19">
        <v>423</v>
      </c>
      <c r="B436" s="40" t="s">
        <v>234</v>
      </c>
      <c r="C436" s="39">
        <f>E436</f>
        <v>0</v>
      </c>
      <c r="D436" s="39">
        <v>0</v>
      </c>
      <c r="E436" s="39">
        <f>E437+E438+E439</f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45"/>
    </row>
    <row r="437" spans="1:11" x14ac:dyDescent="0.25">
      <c r="A437" s="19">
        <v>424</v>
      </c>
      <c r="B437" s="40" t="s">
        <v>1</v>
      </c>
      <c r="C437" s="39">
        <f>E437</f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45"/>
    </row>
    <row r="438" spans="1:11" x14ac:dyDescent="0.25">
      <c r="A438" s="19">
        <v>425</v>
      </c>
      <c r="B438" s="40" t="s">
        <v>2</v>
      </c>
      <c r="C438" s="39">
        <f>E438</f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45"/>
    </row>
    <row r="439" spans="1:11" x14ac:dyDescent="0.25">
      <c r="A439" s="19">
        <v>426</v>
      </c>
      <c r="B439" s="40" t="s">
        <v>3</v>
      </c>
      <c r="C439" s="39">
        <f>E439</f>
        <v>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45"/>
    </row>
    <row r="440" spans="1:11" x14ac:dyDescent="0.25">
      <c r="A440" s="19">
        <v>427</v>
      </c>
      <c r="B440" s="42" t="s">
        <v>133</v>
      </c>
      <c r="C440" s="39"/>
      <c r="D440" s="39"/>
      <c r="E440" s="39"/>
      <c r="F440" s="39"/>
      <c r="G440" s="39"/>
      <c r="H440" s="39"/>
      <c r="I440" s="39"/>
      <c r="J440" s="39"/>
      <c r="K440" s="45"/>
    </row>
    <row r="441" spans="1:11" ht="42.75" x14ac:dyDescent="0.25">
      <c r="A441" s="19">
        <v>428</v>
      </c>
      <c r="B441" s="40" t="s">
        <v>237</v>
      </c>
      <c r="C441" s="39">
        <f>C442+C443+C444</f>
        <v>143800</v>
      </c>
      <c r="D441" s="39">
        <f t="shared" ref="D441:J441" si="162">D442+D443+D444</f>
        <v>0</v>
      </c>
      <c r="E441" s="39">
        <f t="shared" si="162"/>
        <v>143800</v>
      </c>
      <c r="F441" s="39">
        <f t="shared" si="162"/>
        <v>0</v>
      </c>
      <c r="G441" s="39">
        <f t="shared" si="162"/>
        <v>0</v>
      </c>
      <c r="H441" s="39">
        <f t="shared" si="162"/>
        <v>0</v>
      </c>
      <c r="I441" s="39">
        <f t="shared" si="162"/>
        <v>0</v>
      </c>
      <c r="J441" s="39">
        <f t="shared" si="162"/>
        <v>0</v>
      </c>
      <c r="K441" s="45"/>
    </row>
    <row r="442" spans="1:11" x14ac:dyDescent="0.25">
      <c r="A442" s="19">
        <v>429</v>
      </c>
      <c r="B442" s="40" t="s">
        <v>1</v>
      </c>
      <c r="C442" s="39">
        <v>0</v>
      </c>
      <c r="D442" s="39">
        <v>0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45"/>
    </row>
    <row r="443" spans="1:11" x14ac:dyDescent="0.25">
      <c r="A443" s="19">
        <v>430</v>
      </c>
      <c r="B443" s="40" t="s">
        <v>2</v>
      </c>
      <c r="C443" s="39">
        <v>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45"/>
    </row>
    <row r="444" spans="1:11" x14ac:dyDescent="0.25">
      <c r="A444" s="19">
        <v>431</v>
      </c>
      <c r="B444" s="40" t="s">
        <v>3</v>
      </c>
      <c r="C444" s="39">
        <f>D444+E444+F444+G444+H444+I444+J444</f>
        <v>143800</v>
      </c>
      <c r="D444" s="39">
        <v>0</v>
      </c>
      <c r="E444" s="39">
        <v>143800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45"/>
    </row>
    <row r="445" spans="1:11" x14ac:dyDescent="0.25">
      <c r="A445" s="19">
        <v>432</v>
      </c>
      <c r="B445" s="82" t="s">
        <v>171</v>
      </c>
      <c r="C445" s="83"/>
      <c r="D445" s="83"/>
      <c r="E445" s="83"/>
      <c r="F445" s="83"/>
      <c r="G445" s="83"/>
      <c r="H445" s="83"/>
      <c r="I445" s="83"/>
      <c r="J445" s="83"/>
      <c r="K445" s="83"/>
    </row>
    <row r="446" spans="1:11" ht="33" customHeight="1" x14ac:dyDescent="0.25">
      <c r="A446" s="19">
        <v>433</v>
      </c>
      <c r="B446" s="42" t="s">
        <v>173</v>
      </c>
      <c r="C446" s="39">
        <f t="shared" ref="C446:J446" si="163">C450+C484</f>
        <v>68874936.629999995</v>
      </c>
      <c r="D446" s="39">
        <f t="shared" si="163"/>
        <v>33092359.079999998</v>
      </c>
      <c r="E446" s="39">
        <f t="shared" si="163"/>
        <v>884641</v>
      </c>
      <c r="F446" s="39">
        <f t="shared" si="163"/>
        <v>3537500</v>
      </c>
      <c r="G446" s="39">
        <f t="shared" si="163"/>
        <v>2019700.88</v>
      </c>
      <c r="H446" s="39">
        <f t="shared" si="163"/>
        <v>5159248.9800000004</v>
      </c>
      <c r="I446" s="39">
        <f t="shared" si="163"/>
        <v>16245011.49</v>
      </c>
      <c r="J446" s="39">
        <f t="shared" si="163"/>
        <v>7936475.2000000002</v>
      </c>
      <c r="K446" s="41" t="s">
        <v>44</v>
      </c>
    </row>
    <row r="447" spans="1:11" ht="28.5" customHeight="1" x14ac:dyDescent="0.25">
      <c r="A447" s="19">
        <v>434</v>
      </c>
      <c r="B447" s="40" t="s">
        <v>45</v>
      </c>
      <c r="C447" s="39">
        <f>C451+C486</f>
        <v>29065341.399999999</v>
      </c>
      <c r="D447" s="39">
        <f t="shared" ref="D447:J447" si="164">D451+D486</f>
        <v>29065341.399999999</v>
      </c>
      <c r="E447" s="39">
        <f t="shared" si="164"/>
        <v>0</v>
      </c>
      <c r="F447" s="39">
        <f t="shared" si="164"/>
        <v>0</v>
      </c>
      <c r="G447" s="39">
        <f t="shared" si="164"/>
        <v>0</v>
      </c>
      <c r="H447" s="39">
        <f t="shared" si="164"/>
        <v>0</v>
      </c>
      <c r="I447" s="39">
        <f t="shared" si="164"/>
        <v>0</v>
      </c>
      <c r="J447" s="39">
        <f t="shared" si="164"/>
        <v>0</v>
      </c>
      <c r="K447" s="41" t="s">
        <v>44</v>
      </c>
    </row>
    <row r="448" spans="1:11" ht="28.5" customHeight="1" x14ac:dyDescent="0.25">
      <c r="A448" s="19">
        <v>435</v>
      </c>
      <c r="B448" s="40" t="s">
        <v>46</v>
      </c>
      <c r="C448" s="39">
        <f>C452+C487</f>
        <v>39809595.230000004</v>
      </c>
      <c r="D448" s="39">
        <f t="shared" ref="D448:J448" si="165">D452+D487</f>
        <v>4027017.6799999997</v>
      </c>
      <c r="E448" s="39">
        <f t="shared" si="165"/>
        <v>884641</v>
      </c>
      <c r="F448" s="39">
        <f t="shared" si="165"/>
        <v>3537500</v>
      </c>
      <c r="G448" s="39">
        <f t="shared" si="165"/>
        <v>2019700.88</v>
      </c>
      <c r="H448" s="39">
        <f t="shared" si="165"/>
        <v>5159248.9800000004</v>
      </c>
      <c r="I448" s="39">
        <f t="shared" si="165"/>
        <v>16245011.49</v>
      </c>
      <c r="J448" s="39">
        <f t="shared" si="165"/>
        <v>7936475.2000000002</v>
      </c>
      <c r="K448" s="41" t="s">
        <v>44</v>
      </c>
    </row>
    <row r="449" spans="1:11" ht="15" customHeight="1" x14ac:dyDescent="0.25">
      <c r="A449" s="19">
        <v>436</v>
      </c>
      <c r="B449" s="90" t="s">
        <v>47</v>
      </c>
      <c r="C449" s="94"/>
      <c r="D449" s="94"/>
      <c r="E449" s="94"/>
      <c r="F449" s="94"/>
      <c r="G449" s="94"/>
      <c r="H449" s="94"/>
      <c r="I449" s="94"/>
      <c r="J449" s="94"/>
      <c r="K449" s="95"/>
    </row>
    <row r="450" spans="1:11" ht="30" customHeight="1" x14ac:dyDescent="0.25">
      <c r="A450" s="19">
        <v>437</v>
      </c>
      <c r="B450" s="40" t="s">
        <v>174</v>
      </c>
      <c r="C450" s="39">
        <f>C454</f>
        <v>63715687.649999999</v>
      </c>
      <c r="D450" s="39">
        <f t="shared" ref="D450:J450" si="166">D454</f>
        <v>33092359.079999998</v>
      </c>
      <c r="E450" s="39">
        <f t="shared" si="166"/>
        <v>884641</v>
      </c>
      <c r="F450" s="39">
        <f t="shared" si="166"/>
        <v>3537500</v>
      </c>
      <c r="G450" s="39">
        <f t="shared" si="166"/>
        <v>2019700.88</v>
      </c>
      <c r="H450" s="39">
        <f t="shared" si="166"/>
        <v>0</v>
      </c>
      <c r="I450" s="39">
        <f t="shared" si="166"/>
        <v>16245011.49</v>
      </c>
      <c r="J450" s="39">
        <f t="shared" si="166"/>
        <v>7936475.2000000002</v>
      </c>
      <c r="K450" s="41" t="s">
        <v>44</v>
      </c>
    </row>
    <row r="451" spans="1:11" ht="27" customHeight="1" x14ac:dyDescent="0.25">
      <c r="A451" s="19">
        <v>438</v>
      </c>
      <c r="B451" s="40" t="s">
        <v>10</v>
      </c>
      <c r="C451" s="39">
        <f>C455</f>
        <v>29065341.399999999</v>
      </c>
      <c r="D451" s="39">
        <f t="shared" ref="D451:J451" si="167">D455</f>
        <v>29065341.399999999</v>
      </c>
      <c r="E451" s="39">
        <f t="shared" si="167"/>
        <v>0</v>
      </c>
      <c r="F451" s="39">
        <f t="shared" si="167"/>
        <v>0</v>
      </c>
      <c r="G451" s="39">
        <f t="shared" si="167"/>
        <v>0</v>
      </c>
      <c r="H451" s="39">
        <f t="shared" si="167"/>
        <v>0</v>
      </c>
      <c r="I451" s="39">
        <f t="shared" si="167"/>
        <v>0</v>
      </c>
      <c r="J451" s="39">
        <f t="shared" si="167"/>
        <v>0</v>
      </c>
      <c r="K451" s="41" t="s">
        <v>44</v>
      </c>
    </row>
    <row r="452" spans="1:11" ht="25.5" customHeight="1" x14ac:dyDescent="0.25">
      <c r="A452" s="19">
        <v>439</v>
      </c>
      <c r="B452" s="40" t="s">
        <v>11</v>
      </c>
      <c r="C452" s="39">
        <f>C456</f>
        <v>34650346.25</v>
      </c>
      <c r="D452" s="39">
        <f t="shared" ref="D452:J452" si="168">D456</f>
        <v>4027017.6799999997</v>
      </c>
      <c r="E452" s="39">
        <f t="shared" si="168"/>
        <v>884641</v>
      </c>
      <c r="F452" s="39">
        <v>3537500</v>
      </c>
      <c r="G452" s="39">
        <f t="shared" si="168"/>
        <v>2019700.88</v>
      </c>
      <c r="H452" s="39">
        <f t="shared" si="168"/>
        <v>0</v>
      </c>
      <c r="I452" s="39">
        <f t="shared" si="168"/>
        <v>16245011.49</v>
      </c>
      <c r="J452" s="39">
        <f t="shared" si="168"/>
        <v>7936475.2000000002</v>
      </c>
      <c r="K452" s="41" t="s">
        <v>44</v>
      </c>
    </row>
    <row r="453" spans="1:11" x14ac:dyDescent="0.25">
      <c r="A453" s="19">
        <v>440</v>
      </c>
      <c r="B453" s="82" t="s">
        <v>41</v>
      </c>
      <c r="C453" s="81"/>
      <c r="D453" s="81"/>
      <c r="E453" s="81"/>
      <c r="F453" s="81"/>
      <c r="G453" s="81"/>
      <c r="H453" s="81"/>
      <c r="I453" s="81"/>
      <c r="J453" s="81"/>
      <c r="K453" s="81"/>
    </row>
    <row r="454" spans="1:11" ht="44.25" customHeight="1" x14ac:dyDescent="0.25">
      <c r="A454" s="19">
        <v>441</v>
      </c>
      <c r="B454" s="47" t="s">
        <v>222</v>
      </c>
      <c r="C454" s="39">
        <f>C455+C456</f>
        <v>63715687.649999999</v>
      </c>
      <c r="D454" s="39">
        <f t="shared" ref="D454:H454" si="169">D455+D456</f>
        <v>33092359.079999998</v>
      </c>
      <c r="E454" s="39">
        <f t="shared" si="169"/>
        <v>884641</v>
      </c>
      <c r="F454" s="39">
        <f t="shared" si="169"/>
        <v>3537500</v>
      </c>
      <c r="G454" s="39">
        <f t="shared" si="169"/>
        <v>2019700.88</v>
      </c>
      <c r="H454" s="39">
        <f t="shared" si="169"/>
        <v>0</v>
      </c>
      <c r="I454" s="39">
        <f t="shared" ref="I454:J454" si="170">I455+I456</f>
        <v>16245011.49</v>
      </c>
      <c r="J454" s="39">
        <f t="shared" si="170"/>
        <v>7936475.2000000002</v>
      </c>
      <c r="K454" s="41" t="s">
        <v>44</v>
      </c>
    </row>
    <row r="455" spans="1:11" ht="29.25" customHeight="1" x14ac:dyDescent="0.25">
      <c r="A455" s="19">
        <v>442</v>
      </c>
      <c r="B455" s="40" t="s">
        <v>10</v>
      </c>
      <c r="C455" s="39">
        <f>C459+C463+C467+C471+C475</f>
        <v>29065341.399999999</v>
      </c>
      <c r="D455" s="39">
        <f t="shared" ref="D455:J455" si="171">D459+D463+D467+D471+D475+D489</f>
        <v>29065341.399999999</v>
      </c>
      <c r="E455" s="39">
        <f t="shared" si="171"/>
        <v>0</v>
      </c>
      <c r="F455" s="39">
        <f t="shared" si="171"/>
        <v>0</v>
      </c>
      <c r="G455" s="39">
        <f t="shared" si="171"/>
        <v>0</v>
      </c>
      <c r="H455" s="39">
        <f t="shared" si="171"/>
        <v>0</v>
      </c>
      <c r="I455" s="39">
        <f t="shared" si="171"/>
        <v>0</v>
      </c>
      <c r="J455" s="39">
        <f t="shared" si="171"/>
        <v>0</v>
      </c>
      <c r="K455" s="41" t="s">
        <v>44</v>
      </c>
    </row>
    <row r="456" spans="1:11" ht="30" customHeight="1" x14ac:dyDescent="0.25">
      <c r="A456" s="19">
        <v>443</v>
      </c>
      <c r="B456" s="40" t="s">
        <v>11</v>
      </c>
      <c r="C456" s="39">
        <f>C460+C464+C468+C472+C476+C479+C482</f>
        <v>34650346.25</v>
      </c>
      <c r="D456" s="39">
        <f t="shared" ref="D456:J456" si="172">D460+D464+D468+D472+D476+D479+D482</f>
        <v>4027017.6799999997</v>
      </c>
      <c r="E456" s="39">
        <f t="shared" si="172"/>
        <v>884641</v>
      </c>
      <c r="F456" s="39">
        <f t="shared" si="172"/>
        <v>3537500</v>
      </c>
      <c r="G456" s="39">
        <f t="shared" si="172"/>
        <v>2019700.88</v>
      </c>
      <c r="H456" s="39">
        <f t="shared" si="172"/>
        <v>0</v>
      </c>
      <c r="I456" s="39">
        <f t="shared" si="172"/>
        <v>16245011.49</v>
      </c>
      <c r="J456" s="39">
        <f t="shared" si="172"/>
        <v>7936475.2000000002</v>
      </c>
      <c r="K456" s="41" t="s">
        <v>44</v>
      </c>
    </row>
    <row r="457" spans="1:11" ht="21" customHeight="1" x14ac:dyDescent="0.25">
      <c r="A457" s="19">
        <v>444</v>
      </c>
      <c r="B457" s="42" t="s">
        <v>109</v>
      </c>
      <c r="C457" s="39"/>
      <c r="D457" s="39"/>
      <c r="E457" s="39"/>
      <c r="F457" s="39"/>
      <c r="G457" s="39"/>
      <c r="H457" s="39"/>
      <c r="I457" s="39"/>
      <c r="J457" s="39"/>
      <c r="K457" s="41"/>
    </row>
    <row r="458" spans="1:11" ht="48" customHeight="1" x14ac:dyDescent="0.25">
      <c r="A458" s="19">
        <v>445</v>
      </c>
      <c r="B458" s="40" t="s">
        <v>176</v>
      </c>
      <c r="C458" s="50">
        <f>C459+C460</f>
        <v>23339508.759999998</v>
      </c>
      <c r="D458" s="50">
        <f>D459+D460</f>
        <v>23339508.759999998</v>
      </c>
      <c r="E458" s="50">
        <f t="shared" ref="E458:J458" si="173">E460</f>
        <v>0</v>
      </c>
      <c r="F458" s="50">
        <f t="shared" si="173"/>
        <v>0</v>
      </c>
      <c r="G458" s="50">
        <f t="shared" si="173"/>
        <v>0</v>
      </c>
      <c r="H458" s="50">
        <f t="shared" si="173"/>
        <v>0</v>
      </c>
      <c r="I458" s="50">
        <f t="shared" si="173"/>
        <v>0</v>
      </c>
      <c r="J458" s="50">
        <f t="shared" si="173"/>
        <v>0</v>
      </c>
      <c r="K458" s="41"/>
    </row>
    <row r="459" spans="1:11" ht="21.75" customHeight="1" x14ac:dyDescent="0.25">
      <c r="A459" s="19">
        <v>446</v>
      </c>
      <c r="B459" s="40" t="s">
        <v>2</v>
      </c>
      <c r="C459" s="50">
        <f>D459</f>
        <v>21152149</v>
      </c>
      <c r="D459" s="50">
        <v>21152149</v>
      </c>
      <c r="E459" s="50">
        <v>0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41"/>
    </row>
    <row r="460" spans="1:11" ht="21.75" customHeight="1" x14ac:dyDescent="0.25">
      <c r="A460" s="19">
        <v>447</v>
      </c>
      <c r="B460" s="40" t="s">
        <v>3</v>
      </c>
      <c r="C460" s="50">
        <f>D460</f>
        <v>2187359.7599999998</v>
      </c>
      <c r="D460" s="50">
        <v>2187359.7599999998</v>
      </c>
      <c r="E460" s="50">
        <v>0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41"/>
    </row>
    <row r="461" spans="1:11" ht="21.75" customHeight="1" x14ac:dyDescent="0.25">
      <c r="A461" s="19">
        <v>448</v>
      </c>
      <c r="B461" s="42" t="s">
        <v>110</v>
      </c>
      <c r="C461" s="50"/>
      <c r="D461" s="50"/>
      <c r="E461" s="50"/>
      <c r="F461" s="50"/>
      <c r="G461" s="50"/>
      <c r="H461" s="50"/>
      <c r="I461" s="50"/>
      <c r="J461" s="50"/>
      <c r="K461" s="41"/>
    </row>
    <row r="462" spans="1:11" ht="59.25" customHeight="1" x14ac:dyDescent="0.25">
      <c r="A462" s="19">
        <v>449</v>
      </c>
      <c r="B462" s="40" t="s">
        <v>177</v>
      </c>
      <c r="C462" s="50">
        <f>C463+C464</f>
        <v>7591906</v>
      </c>
      <c r="D462" s="50">
        <f>D463+D464</f>
        <v>7591906</v>
      </c>
      <c r="E462" s="50">
        <f t="shared" ref="E462:J462" si="174">E464</f>
        <v>0</v>
      </c>
      <c r="F462" s="50">
        <f t="shared" si="174"/>
        <v>0</v>
      </c>
      <c r="G462" s="50">
        <f t="shared" si="174"/>
        <v>0</v>
      </c>
      <c r="H462" s="50">
        <f t="shared" si="174"/>
        <v>0</v>
      </c>
      <c r="I462" s="50">
        <f t="shared" si="174"/>
        <v>0</v>
      </c>
      <c r="J462" s="50">
        <f t="shared" si="174"/>
        <v>0</v>
      </c>
      <c r="K462" s="41"/>
    </row>
    <row r="463" spans="1:11" ht="21" customHeight="1" x14ac:dyDescent="0.25">
      <c r="A463" s="19">
        <v>450</v>
      </c>
      <c r="B463" s="40" t="s">
        <v>2</v>
      </c>
      <c r="C463" s="50">
        <f>D463</f>
        <v>6832715.4000000004</v>
      </c>
      <c r="D463" s="50">
        <v>6832715.4000000004</v>
      </c>
      <c r="E463" s="50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41"/>
    </row>
    <row r="464" spans="1:11" ht="19.5" customHeight="1" x14ac:dyDescent="0.25">
      <c r="A464" s="19">
        <v>451</v>
      </c>
      <c r="B464" s="40" t="s">
        <v>3</v>
      </c>
      <c r="C464" s="50">
        <f>D464</f>
        <v>759190.6</v>
      </c>
      <c r="D464" s="50">
        <v>759190.6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41"/>
    </row>
    <row r="465" spans="1:11" ht="24" customHeight="1" x14ac:dyDescent="0.25">
      <c r="A465" s="19">
        <v>452</v>
      </c>
      <c r="B465" s="42" t="s">
        <v>112</v>
      </c>
      <c r="C465" s="50"/>
      <c r="D465" s="50"/>
      <c r="E465" s="50"/>
      <c r="F465" s="50"/>
      <c r="G465" s="50"/>
      <c r="H465" s="50"/>
      <c r="I465" s="50"/>
      <c r="J465" s="50"/>
      <c r="K465" s="41"/>
    </row>
    <row r="466" spans="1:11" ht="45.75" customHeight="1" x14ac:dyDescent="0.25">
      <c r="A466" s="19">
        <v>453</v>
      </c>
      <c r="B466" s="40" t="s">
        <v>175</v>
      </c>
      <c r="C466" s="50">
        <f>C467+C468</f>
        <v>1200530</v>
      </c>
      <c r="D466" s="50">
        <f>D467+D468</f>
        <v>1200530</v>
      </c>
      <c r="E466" s="50">
        <f t="shared" ref="E466:J466" si="175">E468</f>
        <v>0</v>
      </c>
      <c r="F466" s="50">
        <f t="shared" si="175"/>
        <v>0</v>
      </c>
      <c r="G466" s="50">
        <f t="shared" si="175"/>
        <v>0</v>
      </c>
      <c r="H466" s="50">
        <f t="shared" si="175"/>
        <v>0</v>
      </c>
      <c r="I466" s="50">
        <f t="shared" si="175"/>
        <v>0</v>
      </c>
      <c r="J466" s="50">
        <f t="shared" si="175"/>
        <v>0</v>
      </c>
      <c r="K466" s="41"/>
    </row>
    <row r="467" spans="1:11" ht="18" customHeight="1" x14ac:dyDescent="0.25">
      <c r="A467" s="19">
        <v>454</v>
      </c>
      <c r="B467" s="40" t="s">
        <v>2</v>
      </c>
      <c r="C467" s="50">
        <f>D467</f>
        <v>1080477</v>
      </c>
      <c r="D467" s="50">
        <v>1080477</v>
      </c>
      <c r="E467" s="50">
        <v>0</v>
      </c>
      <c r="F467" s="50">
        <v>0</v>
      </c>
      <c r="G467" s="50">
        <v>0</v>
      </c>
      <c r="H467" s="50">
        <v>0</v>
      </c>
      <c r="I467" s="50">
        <v>0</v>
      </c>
      <c r="J467" s="50">
        <v>0</v>
      </c>
      <c r="K467" s="41"/>
    </row>
    <row r="468" spans="1:11" ht="16.5" customHeight="1" x14ac:dyDescent="0.25">
      <c r="A468" s="19">
        <v>455</v>
      </c>
      <c r="B468" s="40" t="s">
        <v>3</v>
      </c>
      <c r="C468" s="50">
        <f>D468</f>
        <v>120053</v>
      </c>
      <c r="D468" s="50">
        <v>120053</v>
      </c>
      <c r="E468" s="50">
        <v>0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41"/>
    </row>
    <row r="469" spans="1:11" ht="21" customHeight="1" x14ac:dyDescent="0.25">
      <c r="A469" s="19">
        <v>456</v>
      </c>
      <c r="B469" s="42" t="s">
        <v>114</v>
      </c>
      <c r="C469" s="50"/>
      <c r="D469" s="50"/>
      <c r="E469" s="50"/>
      <c r="F469" s="50"/>
      <c r="G469" s="50"/>
      <c r="H469" s="50"/>
      <c r="I469" s="50"/>
      <c r="J469" s="50"/>
      <c r="K469" s="41"/>
    </row>
    <row r="470" spans="1:11" ht="33" customHeight="1" x14ac:dyDescent="0.25">
      <c r="A470" s="19">
        <v>457</v>
      </c>
      <c r="B470" s="40" t="s">
        <v>178</v>
      </c>
      <c r="C470" s="50">
        <f>C472</f>
        <v>23972324.889999997</v>
      </c>
      <c r="D470" s="50">
        <f t="shared" ref="D470:I470" si="176">D472</f>
        <v>550414.31999999995</v>
      </c>
      <c r="E470" s="50">
        <f t="shared" si="176"/>
        <v>99999</v>
      </c>
      <c r="F470" s="50">
        <f t="shared" si="176"/>
        <v>3537500</v>
      </c>
      <c r="G470" s="50">
        <f t="shared" si="176"/>
        <v>2019700.88</v>
      </c>
      <c r="H470" s="50">
        <f t="shared" si="176"/>
        <v>0</v>
      </c>
      <c r="I470" s="50">
        <f t="shared" si="176"/>
        <v>13787835.49</v>
      </c>
      <c r="J470" s="50">
        <f t="shared" ref="J470" si="177">J472</f>
        <v>3976875.2</v>
      </c>
      <c r="K470" s="41"/>
    </row>
    <row r="471" spans="1:11" ht="15.75" customHeight="1" x14ac:dyDescent="0.25">
      <c r="A471" s="19">
        <v>458</v>
      </c>
      <c r="B471" s="40" t="s">
        <v>2</v>
      </c>
      <c r="C471" s="50">
        <v>0</v>
      </c>
      <c r="D471" s="50">
        <v>0</v>
      </c>
      <c r="E471" s="50">
        <v>0</v>
      </c>
      <c r="F471" s="50">
        <v>0</v>
      </c>
      <c r="G471" s="50">
        <v>0</v>
      </c>
      <c r="H471" s="50">
        <v>0</v>
      </c>
      <c r="I471" s="50">
        <v>0</v>
      </c>
      <c r="J471" s="50">
        <v>0</v>
      </c>
      <c r="K471" s="41"/>
    </row>
    <row r="472" spans="1:11" ht="17.25" customHeight="1" x14ac:dyDescent="0.25">
      <c r="A472" s="19">
        <v>459</v>
      </c>
      <c r="B472" s="40" t="s">
        <v>3</v>
      </c>
      <c r="C472" s="50">
        <f>D472+E472+F472+G472+H472+I472+J472</f>
        <v>23972324.889999997</v>
      </c>
      <c r="D472" s="50">
        <v>550414.31999999995</v>
      </c>
      <c r="E472" s="50">
        <v>99999</v>
      </c>
      <c r="F472" s="50">
        <v>3537500</v>
      </c>
      <c r="G472" s="50">
        <v>2019700.88</v>
      </c>
      <c r="H472" s="50">
        <v>0</v>
      </c>
      <c r="I472" s="50">
        <v>13787835.49</v>
      </c>
      <c r="J472" s="50">
        <v>3976875.2</v>
      </c>
      <c r="K472" s="41"/>
    </row>
    <row r="473" spans="1:11" ht="21" customHeight="1" x14ac:dyDescent="0.25">
      <c r="A473" s="19">
        <v>460</v>
      </c>
      <c r="B473" s="42" t="s">
        <v>115</v>
      </c>
      <c r="C473" s="50"/>
      <c r="D473" s="50"/>
      <c r="E473" s="50"/>
      <c r="F473" s="50"/>
      <c r="G473" s="50"/>
      <c r="H473" s="50"/>
      <c r="I473" s="50"/>
      <c r="J473" s="50"/>
      <c r="K473" s="41"/>
    </row>
    <row r="474" spans="1:11" ht="78.75" customHeight="1" x14ac:dyDescent="0.25">
      <c r="A474" s="19">
        <v>461</v>
      </c>
      <c r="B474" s="40" t="s">
        <v>179</v>
      </c>
      <c r="C474" s="50">
        <f>C476</f>
        <v>410000</v>
      </c>
      <c r="D474" s="50">
        <f t="shared" ref="D474:I474" si="178">D476</f>
        <v>410000</v>
      </c>
      <c r="E474" s="50">
        <f t="shared" si="178"/>
        <v>0</v>
      </c>
      <c r="F474" s="50">
        <f t="shared" si="178"/>
        <v>0</v>
      </c>
      <c r="G474" s="50">
        <f t="shared" si="178"/>
        <v>0</v>
      </c>
      <c r="H474" s="50">
        <f t="shared" si="178"/>
        <v>0</v>
      </c>
      <c r="I474" s="50">
        <f t="shared" si="178"/>
        <v>0</v>
      </c>
      <c r="J474" s="50">
        <f t="shared" ref="J474" si="179">J476</f>
        <v>0</v>
      </c>
      <c r="K474" s="41"/>
    </row>
    <row r="475" spans="1:11" ht="19.5" customHeight="1" x14ac:dyDescent="0.25">
      <c r="A475" s="19">
        <v>462</v>
      </c>
      <c r="B475" s="40" t="s">
        <v>2</v>
      </c>
      <c r="C475" s="50">
        <v>0</v>
      </c>
      <c r="D475" s="50">
        <v>0</v>
      </c>
      <c r="E475" s="50">
        <v>0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41"/>
    </row>
    <row r="476" spans="1:11" ht="18" customHeight="1" x14ac:dyDescent="0.25">
      <c r="A476" s="19">
        <v>463</v>
      </c>
      <c r="B476" s="40" t="s">
        <v>3</v>
      </c>
      <c r="C476" s="51">
        <f>D476</f>
        <v>410000</v>
      </c>
      <c r="D476" s="51">
        <v>410000</v>
      </c>
      <c r="E476" s="51">
        <v>0</v>
      </c>
      <c r="F476" s="50">
        <v>0</v>
      </c>
      <c r="G476" s="50">
        <v>0</v>
      </c>
      <c r="H476" s="50">
        <v>0</v>
      </c>
      <c r="I476" s="50">
        <v>0</v>
      </c>
      <c r="J476" s="50">
        <v>0</v>
      </c>
      <c r="K476" s="41"/>
    </row>
    <row r="477" spans="1:11" ht="18" customHeight="1" x14ac:dyDescent="0.25">
      <c r="A477" s="19">
        <v>464</v>
      </c>
      <c r="B477" s="48" t="s">
        <v>116</v>
      </c>
      <c r="C477" s="52"/>
      <c r="D477" s="52"/>
      <c r="E477" s="52"/>
      <c r="F477" s="53"/>
      <c r="G477" s="53"/>
      <c r="H477" s="53"/>
      <c r="I477" s="53"/>
      <c r="J477" s="53"/>
      <c r="K477" s="45"/>
    </row>
    <row r="478" spans="1:11" ht="72.75" customHeight="1" x14ac:dyDescent="0.25">
      <c r="A478" s="19">
        <v>465</v>
      </c>
      <c r="B478" s="40" t="s">
        <v>226</v>
      </c>
      <c r="C478" s="51">
        <f>C479</f>
        <v>784642</v>
      </c>
      <c r="D478" s="51">
        <f t="shared" ref="D478:J478" si="180">D479</f>
        <v>0</v>
      </c>
      <c r="E478" s="51">
        <f t="shared" si="180"/>
        <v>784642</v>
      </c>
      <c r="F478" s="51">
        <f t="shared" si="180"/>
        <v>0</v>
      </c>
      <c r="G478" s="51">
        <f t="shared" si="180"/>
        <v>0</v>
      </c>
      <c r="H478" s="51">
        <f t="shared" si="180"/>
        <v>0</v>
      </c>
      <c r="I478" s="51">
        <f t="shared" si="180"/>
        <v>0</v>
      </c>
      <c r="J478" s="51">
        <f t="shared" si="180"/>
        <v>0</v>
      </c>
      <c r="K478" s="41"/>
    </row>
    <row r="479" spans="1:11" ht="18" customHeight="1" x14ac:dyDescent="0.25">
      <c r="A479" s="19">
        <v>466</v>
      </c>
      <c r="B479" s="40" t="s">
        <v>3</v>
      </c>
      <c r="C479" s="51">
        <f>E479</f>
        <v>784642</v>
      </c>
      <c r="D479" s="51">
        <v>0</v>
      </c>
      <c r="E479" s="51">
        <v>784642</v>
      </c>
      <c r="F479" s="50">
        <v>0</v>
      </c>
      <c r="G479" s="50">
        <v>0</v>
      </c>
      <c r="H479" s="50">
        <v>0</v>
      </c>
      <c r="I479" s="50">
        <v>0</v>
      </c>
      <c r="J479" s="50">
        <v>0</v>
      </c>
      <c r="K479" s="41"/>
    </row>
    <row r="480" spans="1:11" ht="18" customHeight="1" x14ac:dyDescent="0.25">
      <c r="A480" s="19">
        <v>467</v>
      </c>
      <c r="B480" s="42" t="s">
        <v>131</v>
      </c>
      <c r="C480" s="51"/>
      <c r="D480" s="51"/>
      <c r="E480" s="51"/>
      <c r="F480" s="50"/>
      <c r="G480" s="50"/>
      <c r="H480" s="50"/>
      <c r="I480" s="50"/>
      <c r="J480" s="50"/>
      <c r="K480" s="41"/>
    </row>
    <row r="481" spans="1:11" ht="33.75" customHeight="1" x14ac:dyDescent="0.25">
      <c r="A481" s="19">
        <v>468</v>
      </c>
      <c r="B481" s="40" t="s">
        <v>272</v>
      </c>
      <c r="C481" s="51">
        <f>C482</f>
        <v>6416776</v>
      </c>
      <c r="D481" s="51">
        <f t="shared" ref="D481:J481" si="181">D482</f>
        <v>0</v>
      </c>
      <c r="E481" s="51">
        <f t="shared" si="181"/>
        <v>0</v>
      </c>
      <c r="F481" s="51">
        <f t="shared" si="181"/>
        <v>0</v>
      </c>
      <c r="G481" s="51">
        <f t="shared" si="181"/>
        <v>0</v>
      </c>
      <c r="H481" s="51">
        <f t="shared" si="181"/>
        <v>0</v>
      </c>
      <c r="I481" s="51">
        <f t="shared" si="181"/>
        <v>2457176</v>
      </c>
      <c r="J481" s="51">
        <f t="shared" si="181"/>
        <v>3959600</v>
      </c>
      <c r="K481" s="41"/>
    </row>
    <row r="482" spans="1:11" ht="18" customHeight="1" x14ac:dyDescent="0.25">
      <c r="A482" s="19">
        <v>469</v>
      </c>
      <c r="B482" s="40" t="s">
        <v>3</v>
      </c>
      <c r="C482" s="51">
        <f>D482+E482+F482+G482+H482+I482+J482</f>
        <v>6416776</v>
      </c>
      <c r="D482" s="51">
        <v>0</v>
      </c>
      <c r="E482" s="51">
        <v>0</v>
      </c>
      <c r="F482" s="50">
        <v>0</v>
      </c>
      <c r="G482" s="50">
        <v>0</v>
      </c>
      <c r="H482" s="50">
        <v>0</v>
      </c>
      <c r="I482" s="50">
        <v>2457176</v>
      </c>
      <c r="J482" s="50">
        <v>3959600</v>
      </c>
      <c r="K482" s="41"/>
    </row>
    <row r="483" spans="1:11" x14ac:dyDescent="0.25">
      <c r="A483" s="19">
        <v>470</v>
      </c>
      <c r="B483" s="90" t="s">
        <v>12</v>
      </c>
      <c r="C483" s="96"/>
      <c r="D483" s="96"/>
      <c r="E483" s="96"/>
      <c r="F483" s="96"/>
      <c r="G483" s="96"/>
      <c r="H483" s="96"/>
      <c r="I483" s="96"/>
      <c r="J483" s="96"/>
      <c r="K483" s="97"/>
    </row>
    <row r="484" spans="1:11" ht="33.75" customHeight="1" x14ac:dyDescent="0.25">
      <c r="A484" s="19">
        <v>471</v>
      </c>
      <c r="B484" s="26" t="s">
        <v>42</v>
      </c>
      <c r="C484" s="39">
        <f>C488</f>
        <v>5159248.9800000004</v>
      </c>
      <c r="D484" s="39">
        <f t="shared" ref="D484:J484" si="182">D488</f>
        <v>0</v>
      </c>
      <c r="E484" s="39">
        <f t="shared" si="182"/>
        <v>0</v>
      </c>
      <c r="F484" s="39">
        <f t="shared" si="182"/>
        <v>0</v>
      </c>
      <c r="G484" s="39">
        <f t="shared" si="182"/>
        <v>0</v>
      </c>
      <c r="H484" s="39">
        <f t="shared" si="182"/>
        <v>5159248.9800000004</v>
      </c>
      <c r="I484" s="39">
        <f t="shared" si="182"/>
        <v>0</v>
      </c>
      <c r="J484" s="39">
        <f t="shared" si="182"/>
        <v>0</v>
      </c>
      <c r="K484" s="41"/>
    </row>
    <row r="485" spans="1:11" x14ac:dyDescent="0.25">
      <c r="A485" s="19">
        <v>472</v>
      </c>
      <c r="B485" s="26" t="s">
        <v>43</v>
      </c>
      <c r="C485" s="39"/>
      <c r="D485" s="39"/>
      <c r="E485" s="39"/>
      <c r="F485" s="39"/>
      <c r="G485" s="39"/>
      <c r="H485" s="39"/>
      <c r="I485" s="39"/>
      <c r="J485" s="39"/>
      <c r="K485" s="41"/>
    </row>
    <row r="486" spans="1:11" x14ac:dyDescent="0.25">
      <c r="A486" s="19">
        <v>473</v>
      </c>
      <c r="B486" s="40" t="s">
        <v>10</v>
      </c>
      <c r="C486" s="39">
        <v>0</v>
      </c>
      <c r="D486" s="39">
        <v>0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41"/>
    </row>
    <row r="487" spans="1:11" x14ac:dyDescent="0.25">
      <c r="A487" s="19">
        <v>474</v>
      </c>
      <c r="B487" s="40" t="s">
        <v>11</v>
      </c>
      <c r="C487" s="39">
        <f>C490</f>
        <v>5159248.9800000004</v>
      </c>
      <c r="D487" s="39">
        <f t="shared" ref="D487:J487" si="183">D490</f>
        <v>0</v>
      </c>
      <c r="E487" s="39">
        <f t="shared" si="183"/>
        <v>0</v>
      </c>
      <c r="F487" s="39">
        <f t="shared" si="183"/>
        <v>0</v>
      </c>
      <c r="G487" s="39">
        <f t="shared" si="183"/>
        <v>0</v>
      </c>
      <c r="H487" s="39">
        <f t="shared" si="183"/>
        <v>5159248.9800000004</v>
      </c>
      <c r="I487" s="39">
        <f t="shared" si="183"/>
        <v>0</v>
      </c>
      <c r="J487" s="39">
        <f t="shared" si="183"/>
        <v>0</v>
      </c>
      <c r="K487" s="41"/>
    </row>
    <row r="488" spans="1:11" ht="47.25" customHeight="1" x14ac:dyDescent="0.25">
      <c r="A488" s="19">
        <v>475</v>
      </c>
      <c r="B488" s="40" t="s">
        <v>269</v>
      </c>
      <c r="C488" s="39">
        <f>C490</f>
        <v>5159248.9800000004</v>
      </c>
      <c r="D488" s="39">
        <f t="shared" ref="D488:J488" si="184">D490</f>
        <v>0</v>
      </c>
      <c r="E488" s="39">
        <f t="shared" si="184"/>
        <v>0</v>
      </c>
      <c r="F488" s="39">
        <f t="shared" si="184"/>
        <v>0</v>
      </c>
      <c r="G488" s="39">
        <f t="shared" si="184"/>
        <v>0</v>
      </c>
      <c r="H488" s="39">
        <f t="shared" si="184"/>
        <v>5159248.9800000004</v>
      </c>
      <c r="I488" s="39">
        <f t="shared" si="184"/>
        <v>0</v>
      </c>
      <c r="J488" s="39">
        <f t="shared" si="184"/>
        <v>0</v>
      </c>
      <c r="K488" s="41" t="s">
        <v>14</v>
      </c>
    </row>
    <row r="489" spans="1:11" x14ac:dyDescent="0.25">
      <c r="A489" s="19">
        <v>476</v>
      </c>
      <c r="B489" s="40" t="s">
        <v>10</v>
      </c>
      <c r="C489" s="39"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41" t="s">
        <v>14</v>
      </c>
    </row>
    <row r="490" spans="1:11" x14ac:dyDescent="0.25">
      <c r="A490" s="19">
        <v>477</v>
      </c>
      <c r="B490" s="40" t="s">
        <v>11</v>
      </c>
      <c r="C490" s="39">
        <f>SUM(E490:J490)</f>
        <v>5159248.9800000004</v>
      </c>
      <c r="D490" s="39">
        <v>0</v>
      </c>
      <c r="E490" s="39">
        <v>0</v>
      </c>
      <c r="F490" s="39">
        <v>0</v>
      </c>
      <c r="G490" s="39">
        <v>0</v>
      </c>
      <c r="H490" s="39">
        <v>5159248.9800000004</v>
      </c>
      <c r="I490" s="39">
        <v>0</v>
      </c>
      <c r="J490" s="39">
        <v>0</v>
      </c>
      <c r="K490" s="41" t="s">
        <v>14</v>
      </c>
    </row>
    <row r="491" spans="1:11" ht="23.25" customHeight="1" x14ac:dyDescent="0.25">
      <c r="A491" s="19">
        <v>478</v>
      </c>
      <c r="B491" s="81" t="s">
        <v>201</v>
      </c>
      <c r="C491" s="83"/>
      <c r="D491" s="83"/>
      <c r="E491" s="83"/>
      <c r="F491" s="83"/>
      <c r="G491" s="83"/>
      <c r="H491" s="83"/>
      <c r="I491" s="83"/>
      <c r="J491" s="83"/>
      <c r="K491" s="83"/>
    </row>
    <row r="492" spans="1:11" ht="21" customHeight="1" x14ac:dyDescent="0.25">
      <c r="A492" s="19">
        <v>479</v>
      </c>
      <c r="B492" s="81" t="s">
        <v>48</v>
      </c>
      <c r="C492" s="83"/>
      <c r="D492" s="83"/>
      <c r="E492" s="83"/>
      <c r="F492" s="83"/>
      <c r="G492" s="83"/>
      <c r="H492" s="83"/>
      <c r="I492" s="83"/>
      <c r="J492" s="83"/>
      <c r="K492" s="83"/>
    </row>
    <row r="493" spans="1:11" ht="29.25" customHeight="1" x14ac:dyDescent="0.25">
      <c r="A493" s="19">
        <v>480</v>
      </c>
      <c r="B493" s="24" t="s">
        <v>159</v>
      </c>
      <c r="C493" s="21">
        <f>C499</f>
        <v>99628403.280000001</v>
      </c>
      <c r="D493" s="21">
        <f t="shared" ref="D493:J493" si="185">D499</f>
        <v>16152982</v>
      </c>
      <c r="E493" s="21">
        <f t="shared" si="185"/>
        <v>10399040.6</v>
      </c>
      <c r="F493" s="21">
        <f t="shared" si="185"/>
        <v>8072109.959999999</v>
      </c>
      <c r="G493" s="21">
        <f t="shared" si="185"/>
        <v>11861422.65</v>
      </c>
      <c r="H493" s="21">
        <f t="shared" si="185"/>
        <v>15023820.09</v>
      </c>
      <c r="I493" s="21">
        <f t="shared" si="185"/>
        <v>19405624.539999999</v>
      </c>
      <c r="J493" s="21">
        <f t="shared" si="185"/>
        <v>18713403.440000001</v>
      </c>
      <c r="K493" s="25" t="s">
        <v>14</v>
      </c>
    </row>
    <row r="494" spans="1:11" x14ac:dyDescent="0.25">
      <c r="A494" s="19">
        <v>481</v>
      </c>
      <c r="B494" s="26" t="s">
        <v>1</v>
      </c>
      <c r="C494" s="21">
        <f>C500</f>
        <v>181400</v>
      </c>
      <c r="D494" s="21">
        <f t="shared" ref="D494:J494" si="186">D500</f>
        <v>0</v>
      </c>
      <c r="E494" s="21">
        <f t="shared" si="186"/>
        <v>0</v>
      </c>
      <c r="F494" s="21">
        <f t="shared" si="186"/>
        <v>14800</v>
      </c>
      <c r="G494" s="21">
        <f t="shared" si="186"/>
        <v>0</v>
      </c>
      <c r="H494" s="21">
        <f t="shared" si="186"/>
        <v>145900</v>
      </c>
      <c r="I494" s="21">
        <f t="shared" si="186"/>
        <v>9000</v>
      </c>
      <c r="J494" s="21">
        <f t="shared" si="186"/>
        <v>11700</v>
      </c>
      <c r="K494" s="25"/>
    </row>
    <row r="495" spans="1:11" x14ac:dyDescent="0.25">
      <c r="A495" s="19">
        <v>482</v>
      </c>
      <c r="B495" s="26" t="s">
        <v>2</v>
      </c>
      <c r="C495" s="21">
        <f>C501</f>
        <v>708800</v>
      </c>
      <c r="D495" s="21">
        <f t="shared" ref="D495:J495" si="187">D501</f>
        <v>87600</v>
      </c>
      <c r="E495" s="21">
        <f t="shared" si="187"/>
        <v>92000</v>
      </c>
      <c r="F495" s="21">
        <f t="shared" si="187"/>
        <v>98400</v>
      </c>
      <c r="G495" s="21">
        <f t="shared" si="187"/>
        <v>102400</v>
      </c>
      <c r="H495" s="21">
        <f t="shared" si="187"/>
        <v>106500</v>
      </c>
      <c r="I495" s="21">
        <f t="shared" si="187"/>
        <v>106500</v>
      </c>
      <c r="J495" s="21">
        <f t="shared" si="187"/>
        <v>115400</v>
      </c>
      <c r="K495" s="25"/>
    </row>
    <row r="496" spans="1:11" x14ac:dyDescent="0.25">
      <c r="A496" s="19">
        <v>483</v>
      </c>
      <c r="B496" s="26" t="s">
        <v>3</v>
      </c>
      <c r="C496" s="21">
        <f>C502</f>
        <v>92038203.280000001</v>
      </c>
      <c r="D496" s="21">
        <f t="shared" ref="D496:J496" si="188">D502</f>
        <v>9365382</v>
      </c>
      <c r="E496" s="21">
        <f t="shared" si="188"/>
        <v>10307040.6</v>
      </c>
      <c r="F496" s="21">
        <f t="shared" si="188"/>
        <v>7958909.959999999</v>
      </c>
      <c r="G496" s="21">
        <f t="shared" si="188"/>
        <v>11759022.65</v>
      </c>
      <c r="H496" s="21">
        <f t="shared" si="188"/>
        <v>14771420.09</v>
      </c>
      <c r="I496" s="21">
        <f t="shared" si="188"/>
        <v>19290124.539999999</v>
      </c>
      <c r="J496" s="21">
        <f t="shared" si="188"/>
        <v>18586303.440000001</v>
      </c>
      <c r="K496" s="25" t="s">
        <v>14</v>
      </c>
    </row>
    <row r="497" spans="1:12" x14ac:dyDescent="0.25">
      <c r="A497" s="19">
        <v>484</v>
      </c>
      <c r="B497" s="26" t="s">
        <v>49</v>
      </c>
      <c r="C497" s="21">
        <f>C503</f>
        <v>6700000</v>
      </c>
      <c r="D497" s="21">
        <f t="shared" ref="D497:J497" si="189">D503</f>
        <v>6700000</v>
      </c>
      <c r="E497" s="21">
        <f t="shared" si="189"/>
        <v>0</v>
      </c>
      <c r="F497" s="21">
        <f t="shared" si="189"/>
        <v>0</v>
      </c>
      <c r="G497" s="21">
        <f t="shared" si="189"/>
        <v>0</v>
      </c>
      <c r="H497" s="21">
        <f t="shared" si="189"/>
        <v>0</v>
      </c>
      <c r="I497" s="21">
        <f t="shared" si="189"/>
        <v>0</v>
      </c>
      <c r="J497" s="21">
        <f t="shared" si="189"/>
        <v>0</v>
      </c>
      <c r="K497" s="25" t="s">
        <v>50</v>
      </c>
      <c r="L497" s="4"/>
    </row>
    <row r="498" spans="1:12" x14ac:dyDescent="0.25">
      <c r="A498" s="19">
        <v>485</v>
      </c>
      <c r="B498" s="98" t="s">
        <v>23</v>
      </c>
      <c r="C498" s="94"/>
      <c r="D498" s="94"/>
      <c r="E498" s="94"/>
      <c r="F498" s="94"/>
      <c r="G498" s="94"/>
      <c r="H498" s="94"/>
      <c r="I498" s="94"/>
      <c r="J498" s="94"/>
      <c r="K498" s="95"/>
      <c r="L498" s="4"/>
    </row>
    <row r="499" spans="1:12" ht="29.25" customHeight="1" x14ac:dyDescent="0.25">
      <c r="A499" s="19">
        <v>486</v>
      </c>
      <c r="B499" s="24" t="s">
        <v>145</v>
      </c>
      <c r="C499" s="21">
        <f>C500+C501+C502+C503</f>
        <v>99628403.280000001</v>
      </c>
      <c r="D499" s="21">
        <f t="shared" ref="D499:J499" si="190">D500+D501+D502+D503</f>
        <v>16152982</v>
      </c>
      <c r="E499" s="21">
        <f t="shared" si="190"/>
        <v>10399040.6</v>
      </c>
      <c r="F499" s="21">
        <f t="shared" si="190"/>
        <v>8072109.959999999</v>
      </c>
      <c r="G499" s="21">
        <f t="shared" si="190"/>
        <v>11861422.65</v>
      </c>
      <c r="H499" s="21">
        <f t="shared" si="190"/>
        <v>15023820.09</v>
      </c>
      <c r="I499" s="21">
        <f t="shared" si="190"/>
        <v>19405624.539999999</v>
      </c>
      <c r="J499" s="21">
        <f t="shared" si="190"/>
        <v>18713403.440000001</v>
      </c>
      <c r="K499" s="25" t="s">
        <v>14</v>
      </c>
    </row>
    <row r="500" spans="1:12" x14ac:dyDescent="0.25">
      <c r="A500" s="19">
        <v>487</v>
      </c>
      <c r="B500" s="26" t="s">
        <v>1</v>
      </c>
      <c r="C500" s="21">
        <f>C576</f>
        <v>181400</v>
      </c>
      <c r="D500" s="21">
        <f t="shared" ref="D500:J500" si="191">D576</f>
        <v>0</v>
      </c>
      <c r="E500" s="21">
        <f t="shared" si="191"/>
        <v>0</v>
      </c>
      <c r="F500" s="21">
        <f t="shared" si="191"/>
        <v>14800</v>
      </c>
      <c r="G500" s="21">
        <f t="shared" si="191"/>
        <v>0</v>
      </c>
      <c r="H500" s="21">
        <f t="shared" si="191"/>
        <v>145900</v>
      </c>
      <c r="I500" s="21">
        <f t="shared" si="191"/>
        <v>9000</v>
      </c>
      <c r="J500" s="21">
        <f t="shared" si="191"/>
        <v>11700</v>
      </c>
      <c r="K500" s="25"/>
    </row>
    <row r="501" spans="1:12" x14ac:dyDescent="0.25">
      <c r="A501" s="19">
        <v>488</v>
      </c>
      <c r="B501" s="26" t="s">
        <v>2</v>
      </c>
      <c r="C501" s="21">
        <f>C566+C571</f>
        <v>708800</v>
      </c>
      <c r="D501" s="21">
        <f t="shared" ref="D501:J501" si="192">D566+D571</f>
        <v>87600</v>
      </c>
      <c r="E501" s="21">
        <f t="shared" si="192"/>
        <v>92000</v>
      </c>
      <c r="F501" s="21">
        <f t="shared" si="192"/>
        <v>98400</v>
      </c>
      <c r="G501" s="21">
        <f t="shared" si="192"/>
        <v>102400</v>
      </c>
      <c r="H501" s="21">
        <f t="shared" si="192"/>
        <v>106500</v>
      </c>
      <c r="I501" s="21">
        <f t="shared" si="192"/>
        <v>106500</v>
      </c>
      <c r="J501" s="21">
        <f t="shared" si="192"/>
        <v>115400</v>
      </c>
      <c r="K501" s="25"/>
    </row>
    <row r="502" spans="1:12" x14ac:dyDescent="0.25">
      <c r="A502" s="19">
        <v>489</v>
      </c>
      <c r="B502" s="26" t="s">
        <v>3</v>
      </c>
      <c r="C502" s="21">
        <f>C508+C514+C520+C526+C532+C537+C542+C547+C557+C562+C567+C572+C578+C584+C589+C594+C597+C600</f>
        <v>92038203.280000001</v>
      </c>
      <c r="D502" s="21">
        <f t="shared" ref="D502:J502" si="193">D508+D514+D520+D526+D532+D537+D542+D547+D557+D562+D567+D572+D578+D584+D589+D594+D597+D600</f>
        <v>9365382</v>
      </c>
      <c r="E502" s="21">
        <f t="shared" si="193"/>
        <v>10307040.6</v>
      </c>
      <c r="F502" s="21">
        <f t="shared" si="193"/>
        <v>7958909.959999999</v>
      </c>
      <c r="G502" s="21">
        <f t="shared" si="193"/>
        <v>11759022.65</v>
      </c>
      <c r="H502" s="21">
        <f t="shared" si="193"/>
        <v>14771420.09</v>
      </c>
      <c r="I502" s="21">
        <f t="shared" si="193"/>
        <v>19290124.539999999</v>
      </c>
      <c r="J502" s="21">
        <f t="shared" si="193"/>
        <v>18586303.440000001</v>
      </c>
      <c r="K502" s="25"/>
    </row>
    <row r="503" spans="1:12" x14ac:dyDescent="0.25">
      <c r="A503" s="19">
        <v>490</v>
      </c>
      <c r="B503" s="26" t="s">
        <v>49</v>
      </c>
      <c r="C503" s="21">
        <f>C509+C515+C521+C527+C533+C538+C543+C548+C553+C558+C563+C568+C573</f>
        <v>6700000</v>
      </c>
      <c r="D503" s="21">
        <f t="shared" ref="D503:J503" si="194">D509+D515+D521+D527+D533+D538+D543+D548+D553+D558+D563+D568+D573</f>
        <v>6700000</v>
      </c>
      <c r="E503" s="21">
        <f t="shared" si="194"/>
        <v>0</v>
      </c>
      <c r="F503" s="21">
        <f t="shared" si="194"/>
        <v>0</v>
      </c>
      <c r="G503" s="21">
        <f t="shared" si="194"/>
        <v>0</v>
      </c>
      <c r="H503" s="21">
        <f t="shared" si="194"/>
        <v>0</v>
      </c>
      <c r="I503" s="21">
        <f t="shared" si="194"/>
        <v>0</v>
      </c>
      <c r="J503" s="21">
        <f t="shared" si="194"/>
        <v>0</v>
      </c>
      <c r="K503" s="25"/>
    </row>
    <row r="504" spans="1:12" x14ac:dyDescent="0.25">
      <c r="A504" s="19">
        <v>491</v>
      </c>
      <c r="B504" s="24" t="s">
        <v>109</v>
      </c>
      <c r="C504" s="21"/>
      <c r="D504" s="21"/>
      <c r="E504" s="21"/>
      <c r="F504" s="21"/>
      <c r="G504" s="21"/>
      <c r="H504" s="21"/>
      <c r="I504" s="21"/>
      <c r="J504" s="21"/>
      <c r="K504" s="25"/>
    </row>
    <row r="505" spans="1:12" ht="88.5" customHeight="1" x14ac:dyDescent="0.25">
      <c r="A505" s="19">
        <v>492</v>
      </c>
      <c r="B505" s="40" t="s">
        <v>51</v>
      </c>
      <c r="C505" s="21">
        <f>C508+C509</f>
        <v>8165083.5999999996</v>
      </c>
      <c r="D505" s="21">
        <f t="shared" ref="D505:J505" si="195">D508+D509</f>
        <v>6119534</v>
      </c>
      <c r="E505" s="21">
        <f t="shared" si="195"/>
        <v>2045549.6</v>
      </c>
      <c r="F505" s="21">
        <f t="shared" si="195"/>
        <v>0</v>
      </c>
      <c r="G505" s="21">
        <f t="shared" si="195"/>
        <v>0</v>
      </c>
      <c r="H505" s="21">
        <f t="shared" si="195"/>
        <v>0</v>
      </c>
      <c r="I505" s="21">
        <f t="shared" si="195"/>
        <v>0</v>
      </c>
      <c r="J505" s="21">
        <f t="shared" si="195"/>
        <v>0</v>
      </c>
      <c r="K505" s="25"/>
    </row>
    <row r="506" spans="1:12" x14ac:dyDescent="0.25">
      <c r="A506" s="19">
        <v>493</v>
      </c>
      <c r="B506" s="26" t="s">
        <v>1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5"/>
    </row>
    <row r="507" spans="1:12" x14ac:dyDescent="0.25">
      <c r="A507" s="19">
        <v>494</v>
      </c>
      <c r="B507" s="26" t="s">
        <v>2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5"/>
    </row>
    <row r="508" spans="1:12" x14ac:dyDescent="0.25">
      <c r="A508" s="19">
        <v>495</v>
      </c>
      <c r="B508" s="40" t="s">
        <v>3</v>
      </c>
      <c r="C508" s="21">
        <f>SUM(D508:J508)</f>
        <v>4665083.5999999996</v>
      </c>
      <c r="D508" s="21">
        <v>2619534</v>
      </c>
      <c r="E508" s="21">
        <v>2045549.6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2" x14ac:dyDescent="0.25">
      <c r="A509" s="19">
        <v>496</v>
      </c>
      <c r="B509" s="40" t="s">
        <v>49</v>
      </c>
      <c r="C509" s="21">
        <f>D509+E509+F509+G509+H509+I509+J509</f>
        <v>3500000</v>
      </c>
      <c r="D509" s="21">
        <v>3500000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5"/>
    </row>
    <row r="510" spans="1:12" x14ac:dyDescent="0.25">
      <c r="A510" s="19">
        <v>497</v>
      </c>
      <c r="B510" s="42" t="s">
        <v>110</v>
      </c>
      <c r="C510" s="21"/>
      <c r="D510" s="21"/>
      <c r="E510" s="21"/>
      <c r="F510" s="21"/>
      <c r="G510" s="21"/>
      <c r="H510" s="21"/>
      <c r="I510" s="21"/>
      <c r="J510" s="21"/>
      <c r="K510" s="25"/>
    </row>
    <row r="511" spans="1:12" ht="62.25" customHeight="1" x14ac:dyDescent="0.25">
      <c r="A511" s="19">
        <v>498</v>
      </c>
      <c r="B511" s="40" t="s">
        <v>52</v>
      </c>
      <c r="C511" s="21">
        <f>C514</f>
        <v>4654950.92</v>
      </c>
      <c r="D511" s="21">
        <f t="shared" ref="D511:J511" si="196">D514</f>
        <v>1200000</v>
      </c>
      <c r="E511" s="21">
        <v>1300000</v>
      </c>
      <c r="F511" s="21">
        <v>2154950.92</v>
      </c>
      <c r="G511" s="21">
        <v>0</v>
      </c>
      <c r="H511" s="21">
        <f t="shared" si="196"/>
        <v>0</v>
      </c>
      <c r="I511" s="21">
        <f t="shared" si="196"/>
        <v>0</v>
      </c>
      <c r="J511" s="21">
        <f t="shared" si="196"/>
        <v>0</v>
      </c>
      <c r="K511" s="25" t="s">
        <v>14</v>
      </c>
    </row>
    <row r="512" spans="1:12" x14ac:dyDescent="0.25">
      <c r="A512" s="19">
        <v>499</v>
      </c>
      <c r="B512" s="26" t="s">
        <v>1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500</v>
      </c>
      <c r="B513" s="40" t="s">
        <v>2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501</v>
      </c>
      <c r="B514" s="40" t="s">
        <v>3</v>
      </c>
      <c r="C514" s="21">
        <f>SUM(D514:J514)</f>
        <v>4654950.92</v>
      </c>
      <c r="D514" s="21">
        <v>1200000</v>
      </c>
      <c r="E514" s="21">
        <v>1300000</v>
      </c>
      <c r="F514" s="21">
        <v>2154950.92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502</v>
      </c>
      <c r="B515" s="40" t="s">
        <v>49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x14ac:dyDescent="0.25">
      <c r="A516" s="19">
        <v>503</v>
      </c>
      <c r="B516" s="42" t="s">
        <v>112</v>
      </c>
      <c r="C516" s="21"/>
      <c r="D516" s="21"/>
      <c r="E516" s="21"/>
      <c r="F516" s="21"/>
      <c r="G516" s="21"/>
      <c r="H516" s="21"/>
      <c r="I516" s="21"/>
      <c r="J516" s="21"/>
      <c r="K516" s="25"/>
    </row>
    <row r="517" spans="1:11" ht="43.5" customHeight="1" x14ac:dyDescent="0.25">
      <c r="A517" s="19">
        <v>504</v>
      </c>
      <c r="B517" s="40" t="s">
        <v>53</v>
      </c>
      <c r="C517" s="21">
        <f>C520</f>
        <v>5522778.5199999996</v>
      </c>
      <c r="D517" s="21">
        <f t="shared" ref="D517:J517" si="197">D520</f>
        <v>827000</v>
      </c>
      <c r="E517" s="21">
        <v>1777491</v>
      </c>
      <c r="F517" s="21">
        <v>2918287.52</v>
      </c>
      <c r="G517" s="21">
        <v>0</v>
      </c>
      <c r="H517" s="21">
        <f t="shared" si="197"/>
        <v>0</v>
      </c>
      <c r="I517" s="21">
        <f t="shared" si="197"/>
        <v>0</v>
      </c>
      <c r="J517" s="21">
        <f t="shared" si="197"/>
        <v>0</v>
      </c>
      <c r="K517" s="25"/>
    </row>
    <row r="518" spans="1:11" x14ac:dyDescent="0.25">
      <c r="A518" s="19">
        <v>505</v>
      </c>
      <c r="B518" s="26" t="s">
        <v>1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506</v>
      </c>
      <c r="B519" s="26" t="s">
        <v>2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507</v>
      </c>
      <c r="B520" s="40" t="s">
        <v>3</v>
      </c>
      <c r="C520" s="21">
        <f>SUM(D520:J520)</f>
        <v>5522778.5199999996</v>
      </c>
      <c r="D520" s="21">
        <v>827000</v>
      </c>
      <c r="E520" s="21">
        <v>1777491</v>
      </c>
      <c r="F520" s="21">
        <v>2918287.52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508</v>
      </c>
      <c r="B521" s="40" t="s">
        <v>49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x14ac:dyDescent="0.25">
      <c r="A522" s="19">
        <v>509</v>
      </c>
      <c r="B522" s="42" t="s">
        <v>114</v>
      </c>
      <c r="C522" s="21"/>
      <c r="D522" s="21"/>
      <c r="E522" s="21"/>
      <c r="F522" s="21"/>
      <c r="G522" s="21"/>
      <c r="H522" s="21"/>
      <c r="I522" s="21"/>
      <c r="J522" s="21"/>
      <c r="K522" s="25"/>
    </row>
    <row r="523" spans="1:11" ht="51.75" customHeight="1" x14ac:dyDescent="0.25">
      <c r="A523" s="19">
        <v>510</v>
      </c>
      <c r="B523" s="40" t="s">
        <v>54</v>
      </c>
      <c r="C523" s="21">
        <f>C526</f>
        <v>1239745.22</v>
      </c>
      <c r="D523" s="21">
        <f t="shared" ref="D523:J523" si="198">D526</f>
        <v>1239745.22</v>
      </c>
      <c r="E523" s="21">
        <v>0</v>
      </c>
      <c r="F523" s="21">
        <v>0</v>
      </c>
      <c r="G523" s="21">
        <v>0</v>
      </c>
      <c r="H523" s="21">
        <f t="shared" si="198"/>
        <v>0</v>
      </c>
      <c r="I523" s="21">
        <f t="shared" si="198"/>
        <v>0</v>
      </c>
      <c r="J523" s="21">
        <f t="shared" si="198"/>
        <v>0</v>
      </c>
      <c r="K523" s="25" t="s">
        <v>50</v>
      </c>
    </row>
    <row r="524" spans="1:11" x14ac:dyDescent="0.25">
      <c r="A524" s="19">
        <v>511</v>
      </c>
      <c r="B524" s="26" t="s">
        <v>1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512</v>
      </c>
      <c r="B525" s="26" t="s">
        <v>2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513</v>
      </c>
      <c r="B526" s="40" t="s">
        <v>3</v>
      </c>
      <c r="C526" s="21">
        <f>SUM(D526:J526)</f>
        <v>1239745.22</v>
      </c>
      <c r="D526" s="21">
        <v>1239745.22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514</v>
      </c>
      <c r="B527" s="40" t="s">
        <v>49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x14ac:dyDescent="0.25">
      <c r="A528" s="19">
        <v>515</v>
      </c>
      <c r="B528" s="42" t="s">
        <v>115</v>
      </c>
      <c r="C528" s="21"/>
      <c r="D528" s="21"/>
      <c r="E528" s="21"/>
      <c r="F528" s="21"/>
      <c r="G528" s="21"/>
      <c r="H528" s="21"/>
      <c r="I528" s="21"/>
      <c r="J528" s="21"/>
      <c r="K528" s="25"/>
    </row>
    <row r="529" spans="1:11" ht="30" customHeight="1" x14ac:dyDescent="0.25">
      <c r="A529" s="19">
        <v>516</v>
      </c>
      <c r="B529" s="40" t="s">
        <v>55</v>
      </c>
      <c r="C529" s="21">
        <f>C532+C533</f>
        <v>241720.78</v>
      </c>
      <c r="D529" s="21">
        <f t="shared" ref="D529:J529" si="199">D532+D533</f>
        <v>241720.78</v>
      </c>
      <c r="E529" s="21">
        <f t="shared" si="199"/>
        <v>0</v>
      </c>
      <c r="F529" s="21">
        <f t="shared" si="199"/>
        <v>0</v>
      </c>
      <c r="G529" s="21">
        <f t="shared" si="199"/>
        <v>0</v>
      </c>
      <c r="H529" s="21">
        <f t="shared" si="199"/>
        <v>0</v>
      </c>
      <c r="I529" s="21">
        <f t="shared" si="199"/>
        <v>0</v>
      </c>
      <c r="J529" s="21">
        <f t="shared" si="199"/>
        <v>0</v>
      </c>
      <c r="K529" s="25" t="s">
        <v>14</v>
      </c>
    </row>
    <row r="530" spans="1:11" x14ac:dyDescent="0.25">
      <c r="A530" s="19">
        <v>517</v>
      </c>
      <c r="B530" s="26" t="s">
        <v>1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518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519</v>
      </c>
      <c r="B532" s="40" t="s">
        <v>3</v>
      </c>
      <c r="C532" s="21">
        <f>SUM(D532:J532)</f>
        <v>141720.78</v>
      </c>
      <c r="D532" s="21">
        <v>141720.78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x14ac:dyDescent="0.25">
      <c r="A533" s="19">
        <v>520</v>
      </c>
      <c r="B533" s="40" t="s">
        <v>49</v>
      </c>
      <c r="C533" s="21">
        <f>SUM(D533:J533)</f>
        <v>100000</v>
      </c>
      <c r="D533" s="21">
        <v>100000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521</v>
      </c>
      <c r="B534" s="42" t="s">
        <v>116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138" customHeight="1" x14ac:dyDescent="0.25">
      <c r="A535" s="19">
        <v>522</v>
      </c>
      <c r="B535" s="40" t="s">
        <v>56</v>
      </c>
      <c r="C535" s="21">
        <f>C537+C538</f>
        <v>7658757.2799999993</v>
      </c>
      <c r="D535" s="21">
        <f t="shared" ref="D535:J535" si="200">D537+D538</f>
        <v>2950000</v>
      </c>
      <c r="E535" s="21">
        <f t="shared" si="200"/>
        <v>2430000</v>
      </c>
      <c r="F535" s="21">
        <f t="shared" si="200"/>
        <v>2278757.2799999998</v>
      </c>
      <c r="G535" s="21">
        <f t="shared" si="200"/>
        <v>0</v>
      </c>
      <c r="H535" s="21">
        <f t="shared" si="200"/>
        <v>0</v>
      </c>
      <c r="I535" s="21">
        <f t="shared" si="200"/>
        <v>0</v>
      </c>
      <c r="J535" s="21">
        <f t="shared" si="200"/>
        <v>0</v>
      </c>
      <c r="K535" s="25" t="s">
        <v>14</v>
      </c>
    </row>
    <row r="536" spans="1:11" x14ac:dyDescent="0.25">
      <c r="A536" s="19">
        <v>523</v>
      </c>
      <c r="B536" s="26" t="s">
        <v>2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524</v>
      </c>
      <c r="B537" s="40" t="s">
        <v>3</v>
      </c>
      <c r="C537" s="21">
        <f>SUM(D537:J537)</f>
        <v>6858757.2799999993</v>
      </c>
      <c r="D537" s="21">
        <v>2150000</v>
      </c>
      <c r="E537" s="21">
        <v>2430000</v>
      </c>
      <c r="F537" s="21">
        <v>2278757.2799999998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x14ac:dyDescent="0.25">
      <c r="A538" s="19">
        <v>525</v>
      </c>
      <c r="B538" s="40" t="s">
        <v>49</v>
      </c>
      <c r="C538" s="21">
        <f>D538+E538+F538+G538+H538+I538+J538</f>
        <v>800000</v>
      </c>
      <c r="D538" s="21">
        <v>800000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526</v>
      </c>
      <c r="B539" s="42" t="s">
        <v>131</v>
      </c>
      <c r="C539" s="21"/>
      <c r="D539" s="21"/>
      <c r="E539" s="21"/>
      <c r="F539" s="21"/>
      <c r="G539" s="21"/>
      <c r="H539" s="21"/>
      <c r="I539" s="21"/>
      <c r="J539" s="21"/>
      <c r="K539" s="25"/>
    </row>
    <row r="540" spans="1:11" ht="30" customHeight="1" x14ac:dyDescent="0.25">
      <c r="A540" s="19">
        <v>527</v>
      </c>
      <c r="B540" s="26" t="s">
        <v>137</v>
      </c>
      <c r="C540" s="21">
        <f>C542</f>
        <v>472000</v>
      </c>
      <c r="D540" s="21">
        <f t="shared" ref="D540:J540" si="201">D542</f>
        <v>472000</v>
      </c>
      <c r="E540" s="21">
        <f t="shared" si="201"/>
        <v>0</v>
      </c>
      <c r="F540" s="21">
        <f t="shared" si="201"/>
        <v>0</v>
      </c>
      <c r="G540" s="21">
        <f t="shared" si="201"/>
        <v>0</v>
      </c>
      <c r="H540" s="21">
        <f t="shared" si="201"/>
        <v>0</v>
      </c>
      <c r="I540" s="21">
        <f t="shared" si="201"/>
        <v>0</v>
      </c>
      <c r="J540" s="21">
        <f t="shared" si="201"/>
        <v>0</v>
      </c>
      <c r="K540" s="25" t="s">
        <v>14</v>
      </c>
    </row>
    <row r="541" spans="1:11" x14ac:dyDescent="0.25">
      <c r="A541" s="19">
        <v>528</v>
      </c>
      <c r="B541" s="26" t="s">
        <v>2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5"/>
    </row>
    <row r="542" spans="1:11" x14ac:dyDescent="0.25">
      <c r="A542" s="19">
        <v>529</v>
      </c>
      <c r="B542" s="40" t="s">
        <v>3</v>
      </c>
      <c r="C542" s="21">
        <f>SUM(D542:J542)</f>
        <v>472000</v>
      </c>
      <c r="D542" s="21">
        <v>472000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x14ac:dyDescent="0.25">
      <c r="A543" s="19">
        <v>530</v>
      </c>
      <c r="B543" s="26" t="s">
        <v>49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531</v>
      </c>
      <c r="B544" s="42" t="s">
        <v>132</v>
      </c>
      <c r="C544" s="21"/>
      <c r="D544" s="21"/>
      <c r="E544" s="21"/>
      <c r="F544" s="21"/>
      <c r="G544" s="21"/>
      <c r="H544" s="21"/>
      <c r="I544" s="21"/>
      <c r="J544" s="21"/>
      <c r="K544" s="25"/>
    </row>
    <row r="545" spans="1:11" ht="28.5" x14ac:dyDescent="0.25">
      <c r="A545" s="19">
        <v>532</v>
      </c>
      <c r="B545" s="26" t="s">
        <v>57</v>
      </c>
      <c r="C545" s="21">
        <f>C548</f>
        <v>1000000</v>
      </c>
      <c r="D545" s="21">
        <f t="shared" ref="D545:J545" si="202">D548</f>
        <v>1000000</v>
      </c>
      <c r="E545" s="21">
        <f t="shared" si="202"/>
        <v>0</v>
      </c>
      <c r="F545" s="21">
        <f t="shared" si="202"/>
        <v>0</v>
      </c>
      <c r="G545" s="21">
        <f t="shared" si="202"/>
        <v>0</v>
      </c>
      <c r="H545" s="21">
        <f t="shared" si="202"/>
        <v>0</v>
      </c>
      <c r="I545" s="21">
        <f t="shared" si="202"/>
        <v>0</v>
      </c>
      <c r="J545" s="21">
        <f t="shared" si="202"/>
        <v>0</v>
      </c>
      <c r="K545" s="25" t="s">
        <v>14</v>
      </c>
    </row>
    <row r="546" spans="1:11" x14ac:dyDescent="0.25">
      <c r="A546" s="19">
        <v>533</v>
      </c>
      <c r="B546" s="26" t="s">
        <v>2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5"/>
    </row>
    <row r="547" spans="1:11" x14ac:dyDescent="0.25">
      <c r="A547" s="19">
        <v>534</v>
      </c>
      <c r="B547" s="40" t="s">
        <v>3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x14ac:dyDescent="0.25">
      <c r="A548" s="19">
        <v>535</v>
      </c>
      <c r="B548" s="40" t="s">
        <v>49</v>
      </c>
      <c r="C548" s="21">
        <f>D548+E548+F548+G548+H548+I548+J548</f>
        <v>1000000</v>
      </c>
      <c r="D548" s="21">
        <v>1000000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536</v>
      </c>
      <c r="B549" s="42" t="s">
        <v>133</v>
      </c>
      <c r="C549" s="21"/>
      <c r="D549" s="21"/>
      <c r="E549" s="21"/>
      <c r="F549" s="21"/>
      <c r="G549" s="21"/>
      <c r="H549" s="21"/>
      <c r="I549" s="21"/>
      <c r="J549" s="21"/>
      <c r="K549" s="25"/>
    </row>
    <row r="550" spans="1:11" ht="60.75" customHeight="1" x14ac:dyDescent="0.25">
      <c r="A550" s="19">
        <v>537</v>
      </c>
      <c r="B550" s="26" t="s">
        <v>58</v>
      </c>
      <c r="C550" s="21">
        <f>C553</f>
        <v>600000</v>
      </c>
      <c r="D550" s="21">
        <f t="shared" ref="D550:J550" si="203">D553</f>
        <v>600000</v>
      </c>
      <c r="E550" s="21">
        <f t="shared" si="203"/>
        <v>0</v>
      </c>
      <c r="F550" s="21">
        <f t="shared" si="203"/>
        <v>0</v>
      </c>
      <c r="G550" s="21">
        <f t="shared" si="203"/>
        <v>0</v>
      </c>
      <c r="H550" s="21">
        <f t="shared" si="203"/>
        <v>0</v>
      </c>
      <c r="I550" s="21">
        <f t="shared" si="203"/>
        <v>0</v>
      </c>
      <c r="J550" s="21">
        <f t="shared" si="203"/>
        <v>0</v>
      </c>
      <c r="K550" s="25" t="s">
        <v>14</v>
      </c>
    </row>
    <row r="551" spans="1:11" x14ac:dyDescent="0.25">
      <c r="A551" s="19">
        <v>538</v>
      </c>
      <c r="B551" s="26" t="s">
        <v>2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5"/>
    </row>
    <row r="552" spans="1:11" x14ac:dyDescent="0.25">
      <c r="A552" s="19">
        <v>539</v>
      </c>
      <c r="B552" s="40" t="s">
        <v>3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x14ac:dyDescent="0.25">
      <c r="A553" s="19">
        <v>540</v>
      </c>
      <c r="B553" s="40" t="s">
        <v>49</v>
      </c>
      <c r="C553" s="21">
        <f>D553+E553+F553+G553+H553+I553+J553</f>
        <v>600000</v>
      </c>
      <c r="D553" s="21">
        <v>600000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x14ac:dyDescent="0.25">
      <c r="A554" s="19">
        <v>541</v>
      </c>
      <c r="B554" s="42" t="s">
        <v>138</v>
      </c>
      <c r="C554" s="21"/>
      <c r="D554" s="21"/>
      <c r="E554" s="21"/>
      <c r="F554" s="21"/>
      <c r="G554" s="21"/>
      <c r="H554" s="21"/>
      <c r="I554" s="21"/>
      <c r="J554" s="21"/>
      <c r="K554" s="25"/>
    </row>
    <row r="555" spans="1:11" ht="18" customHeight="1" x14ac:dyDescent="0.25">
      <c r="A555" s="19">
        <v>542</v>
      </c>
      <c r="B555" s="26" t="s">
        <v>59</v>
      </c>
      <c r="C555" s="21">
        <f>C558</f>
        <v>100000</v>
      </c>
      <c r="D555" s="21">
        <f t="shared" ref="D555:J555" si="204">D558</f>
        <v>100000</v>
      </c>
      <c r="E555" s="21">
        <f t="shared" si="204"/>
        <v>0</v>
      </c>
      <c r="F555" s="21">
        <f t="shared" si="204"/>
        <v>0</v>
      </c>
      <c r="G555" s="21">
        <f t="shared" si="204"/>
        <v>0</v>
      </c>
      <c r="H555" s="21">
        <f t="shared" si="204"/>
        <v>0</v>
      </c>
      <c r="I555" s="21">
        <f t="shared" si="204"/>
        <v>0</v>
      </c>
      <c r="J555" s="21">
        <f t="shared" si="204"/>
        <v>0</v>
      </c>
      <c r="K555" s="25" t="s">
        <v>14</v>
      </c>
    </row>
    <row r="556" spans="1:11" x14ac:dyDescent="0.25">
      <c r="A556" s="19">
        <v>543</v>
      </c>
      <c r="B556" s="26" t="s">
        <v>2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5"/>
    </row>
    <row r="557" spans="1:11" x14ac:dyDescent="0.25">
      <c r="A557" s="19">
        <v>544</v>
      </c>
      <c r="B557" s="40" t="s">
        <v>3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x14ac:dyDescent="0.25">
      <c r="A558" s="19">
        <v>545</v>
      </c>
      <c r="B558" s="40" t="s">
        <v>49</v>
      </c>
      <c r="C558" s="21">
        <f>SUM(D558:J558)</f>
        <v>100000</v>
      </c>
      <c r="D558" s="21">
        <v>100000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x14ac:dyDescent="0.25">
      <c r="A559" s="19">
        <v>546</v>
      </c>
      <c r="B559" s="42" t="s">
        <v>139</v>
      </c>
      <c r="C559" s="21"/>
      <c r="D559" s="21"/>
      <c r="E559" s="21"/>
      <c r="F559" s="21"/>
      <c r="G559" s="21"/>
      <c r="H559" s="21"/>
      <c r="I559" s="21"/>
      <c r="J559" s="21"/>
      <c r="K559" s="25"/>
    </row>
    <row r="560" spans="1:11" ht="29.25" customHeight="1" x14ac:dyDescent="0.25">
      <c r="A560" s="19">
        <v>547</v>
      </c>
      <c r="B560" s="26" t="s">
        <v>60</v>
      </c>
      <c r="C560" s="21">
        <f>C563</f>
        <v>600000</v>
      </c>
      <c r="D560" s="21">
        <f t="shared" ref="D560:J560" si="205">D563</f>
        <v>600000</v>
      </c>
      <c r="E560" s="21">
        <f t="shared" si="205"/>
        <v>0</v>
      </c>
      <c r="F560" s="21">
        <f t="shared" si="205"/>
        <v>0</v>
      </c>
      <c r="G560" s="21">
        <f t="shared" si="205"/>
        <v>0</v>
      </c>
      <c r="H560" s="21">
        <f t="shared" si="205"/>
        <v>0</v>
      </c>
      <c r="I560" s="21">
        <f t="shared" si="205"/>
        <v>0</v>
      </c>
      <c r="J560" s="21">
        <f t="shared" si="205"/>
        <v>0</v>
      </c>
      <c r="K560" s="25" t="s">
        <v>14</v>
      </c>
    </row>
    <row r="561" spans="1:11" x14ac:dyDescent="0.25">
      <c r="A561" s="19">
        <v>548</v>
      </c>
      <c r="B561" s="26" t="s">
        <v>2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5"/>
    </row>
    <row r="562" spans="1:11" x14ac:dyDescent="0.25">
      <c r="A562" s="19">
        <v>549</v>
      </c>
      <c r="B562" s="40" t="s">
        <v>3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x14ac:dyDescent="0.25">
      <c r="A563" s="19">
        <v>550</v>
      </c>
      <c r="B563" s="40" t="s">
        <v>49</v>
      </c>
      <c r="C563" s="21">
        <f>D563+E563+F563+G563+H563+I563+J563</f>
        <v>600000</v>
      </c>
      <c r="D563" s="21">
        <v>600000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x14ac:dyDescent="0.25">
      <c r="A564" s="19">
        <v>551</v>
      </c>
      <c r="B564" s="42" t="s">
        <v>140</v>
      </c>
      <c r="C564" s="21"/>
      <c r="D564" s="21"/>
      <c r="E564" s="21"/>
      <c r="F564" s="21"/>
      <c r="G564" s="21"/>
      <c r="H564" s="21"/>
      <c r="I564" s="21"/>
      <c r="J564" s="21"/>
      <c r="K564" s="25"/>
    </row>
    <row r="565" spans="1:11" ht="60.75" customHeight="1" x14ac:dyDescent="0.25">
      <c r="A565" s="19">
        <v>552</v>
      </c>
      <c r="B565" s="40" t="s">
        <v>61</v>
      </c>
      <c r="C565" s="21">
        <f>C566</f>
        <v>708000</v>
      </c>
      <c r="D565" s="21">
        <f t="shared" ref="D565:J565" si="206">D566</f>
        <v>87500</v>
      </c>
      <c r="E565" s="21">
        <f t="shared" si="206"/>
        <v>91900</v>
      </c>
      <c r="F565" s="21">
        <f t="shared" si="206"/>
        <v>98300</v>
      </c>
      <c r="G565" s="21">
        <f t="shared" si="206"/>
        <v>102300</v>
      </c>
      <c r="H565" s="21">
        <f t="shared" si="206"/>
        <v>106400</v>
      </c>
      <c r="I565" s="21">
        <f t="shared" si="206"/>
        <v>106400</v>
      </c>
      <c r="J565" s="21">
        <f t="shared" si="206"/>
        <v>115200</v>
      </c>
      <c r="K565" s="25"/>
    </row>
    <row r="566" spans="1:11" x14ac:dyDescent="0.25">
      <c r="A566" s="19">
        <v>553</v>
      </c>
      <c r="B566" s="26" t="s">
        <v>2</v>
      </c>
      <c r="C566" s="21">
        <f>SUM(D566:J566)</f>
        <v>708000</v>
      </c>
      <c r="D566" s="21">
        <v>87500</v>
      </c>
      <c r="E566" s="21">
        <v>91900</v>
      </c>
      <c r="F566" s="21">
        <v>98300</v>
      </c>
      <c r="G566" s="21">
        <v>102300</v>
      </c>
      <c r="H566" s="21">
        <v>106400</v>
      </c>
      <c r="I566" s="21">
        <v>106400</v>
      </c>
      <c r="J566" s="21">
        <v>115200</v>
      </c>
      <c r="K566" s="25" t="s">
        <v>14</v>
      </c>
    </row>
    <row r="567" spans="1:11" x14ac:dyDescent="0.25">
      <c r="A567" s="19">
        <v>554</v>
      </c>
      <c r="B567" s="40" t="s">
        <v>3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x14ac:dyDescent="0.25">
      <c r="A568" s="19">
        <v>555</v>
      </c>
      <c r="B568" s="40" t="s">
        <v>49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x14ac:dyDescent="0.25">
      <c r="A569" s="19">
        <v>556</v>
      </c>
      <c r="B569" s="42" t="s">
        <v>141</v>
      </c>
      <c r="C569" s="21"/>
      <c r="D569" s="21"/>
      <c r="E569" s="21"/>
      <c r="F569" s="21"/>
      <c r="G569" s="21"/>
      <c r="H569" s="21"/>
      <c r="I569" s="21"/>
      <c r="J569" s="21"/>
      <c r="K569" s="25"/>
    </row>
    <row r="570" spans="1:11" ht="111" customHeight="1" x14ac:dyDescent="0.25">
      <c r="A570" s="19">
        <v>557</v>
      </c>
      <c r="B570" s="26" t="s">
        <v>62</v>
      </c>
      <c r="C570" s="21">
        <f>C571</f>
        <v>800</v>
      </c>
      <c r="D570" s="21">
        <f t="shared" ref="D570:J570" si="207">D571</f>
        <v>100</v>
      </c>
      <c r="E570" s="21">
        <f t="shared" si="207"/>
        <v>100</v>
      </c>
      <c r="F570" s="21">
        <f t="shared" si="207"/>
        <v>100</v>
      </c>
      <c r="G570" s="21">
        <f t="shared" si="207"/>
        <v>100</v>
      </c>
      <c r="H570" s="21">
        <f t="shared" si="207"/>
        <v>100</v>
      </c>
      <c r="I570" s="21">
        <f t="shared" si="207"/>
        <v>100</v>
      </c>
      <c r="J570" s="21">
        <f t="shared" si="207"/>
        <v>200</v>
      </c>
      <c r="K570" s="25" t="s">
        <v>14</v>
      </c>
    </row>
    <row r="571" spans="1:11" x14ac:dyDescent="0.25">
      <c r="A571" s="19">
        <v>558</v>
      </c>
      <c r="B571" s="26" t="s">
        <v>2</v>
      </c>
      <c r="C571" s="21">
        <f>SUM(D571:J571)</f>
        <v>800</v>
      </c>
      <c r="D571" s="21">
        <v>100</v>
      </c>
      <c r="E571" s="21">
        <v>100</v>
      </c>
      <c r="F571" s="21">
        <v>100</v>
      </c>
      <c r="G571" s="21">
        <v>100</v>
      </c>
      <c r="H571" s="21">
        <v>100</v>
      </c>
      <c r="I571" s="21">
        <v>100</v>
      </c>
      <c r="J571" s="21">
        <v>200</v>
      </c>
      <c r="K571" s="25"/>
    </row>
    <row r="572" spans="1:11" x14ac:dyDescent="0.25">
      <c r="A572" s="19">
        <v>559</v>
      </c>
      <c r="B572" s="40" t="s">
        <v>3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5"/>
    </row>
    <row r="573" spans="1:11" x14ac:dyDescent="0.25">
      <c r="A573" s="19">
        <v>560</v>
      </c>
      <c r="B573" s="40" t="s">
        <v>49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/>
    </row>
    <row r="574" spans="1:11" x14ac:dyDescent="0.25">
      <c r="A574" s="19">
        <v>561</v>
      </c>
      <c r="B574" s="42" t="s">
        <v>142</v>
      </c>
      <c r="C574" s="21"/>
      <c r="D574" s="21"/>
      <c r="E574" s="21"/>
      <c r="F574" s="21"/>
      <c r="G574" s="21"/>
      <c r="H574" s="21"/>
      <c r="I574" s="21"/>
      <c r="J574" s="21"/>
      <c r="K574" s="25"/>
    </row>
    <row r="575" spans="1:11" ht="168" customHeight="1" x14ac:dyDescent="0.25">
      <c r="A575" s="19">
        <v>562</v>
      </c>
      <c r="B575" s="40" t="s">
        <v>63</v>
      </c>
      <c r="C575" s="21">
        <f>C576</f>
        <v>181400</v>
      </c>
      <c r="D575" s="21">
        <f t="shared" ref="D575:J575" si="208">D576</f>
        <v>0</v>
      </c>
      <c r="E575" s="21">
        <f t="shared" si="208"/>
        <v>0</v>
      </c>
      <c r="F575" s="21">
        <f t="shared" si="208"/>
        <v>14800</v>
      </c>
      <c r="G575" s="21">
        <f t="shared" si="208"/>
        <v>0</v>
      </c>
      <c r="H575" s="21">
        <f t="shared" si="208"/>
        <v>145900</v>
      </c>
      <c r="I575" s="21">
        <f t="shared" si="208"/>
        <v>9000</v>
      </c>
      <c r="J575" s="21">
        <f t="shared" si="208"/>
        <v>11700</v>
      </c>
      <c r="K575" s="25"/>
    </row>
    <row r="576" spans="1:11" x14ac:dyDescent="0.25">
      <c r="A576" s="19">
        <v>563</v>
      </c>
      <c r="B576" s="40" t="s">
        <v>1</v>
      </c>
      <c r="C576" s="21">
        <f>D576+E576+F576+G576+H576+I576+J576</f>
        <v>181400</v>
      </c>
      <c r="D576" s="21">
        <v>0</v>
      </c>
      <c r="E576" s="21">
        <v>0</v>
      </c>
      <c r="F576" s="21">
        <v>14800</v>
      </c>
      <c r="G576" s="21">
        <v>0</v>
      </c>
      <c r="H576" s="21">
        <v>145900</v>
      </c>
      <c r="I576" s="21">
        <v>9000</v>
      </c>
      <c r="J576" s="21">
        <v>11700</v>
      </c>
      <c r="K576" s="25"/>
    </row>
    <row r="577" spans="1:11" x14ac:dyDescent="0.25">
      <c r="A577" s="19">
        <v>564</v>
      </c>
      <c r="B577" s="26" t="s">
        <v>2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5"/>
    </row>
    <row r="578" spans="1:11" x14ac:dyDescent="0.25">
      <c r="A578" s="19">
        <v>565</v>
      </c>
      <c r="B578" s="40" t="s">
        <v>3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x14ac:dyDescent="0.25">
      <c r="A579" s="19">
        <v>566</v>
      </c>
      <c r="B579" s="40" t="s">
        <v>49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567</v>
      </c>
      <c r="B580" s="42" t="s">
        <v>143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121.5" customHeight="1" x14ac:dyDescent="0.25">
      <c r="A581" s="19">
        <v>568</v>
      </c>
      <c r="B581" s="40" t="s">
        <v>144</v>
      </c>
      <c r="C581" s="21">
        <f>C584</f>
        <v>75000</v>
      </c>
      <c r="D581" s="21">
        <f t="shared" ref="D581:J581" si="209">D584</f>
        <v>75000</v>
      </c>
      <c r="E581" s="21">
        <f t="shared" si="209"/>
        <v>0</v>
      </c>
      <c r="F581" s="21">
        <f t="shared" si="209"/>
        <v>0</v>
      </c>
      <c r="G581" s="21">
        <f t="shared" si="209"/>
        <v>0</v>
      </c>
      <c r="H581" s="21">
        <f t="shared" si="209"/>
        <v>0</v>
      </c>
      <c r="I581" s="21">
        <f t="shared" si="209"/>
        <v>0</v>
      </c>
      <c r="J581" s="21">
        <f t="shared" si="209"/>
        <v>0</v>
      </c>
      <c r="K581" s="25" t="s">
        <v>14</v>
      </c>
    </row>
    <row r="582" spans="1:11" x14ac:dyDescent="0.25">
      <c r="A582" s="19">
        <v>569</v>
      </c>
      <c r="B582" s="26" t="s">
        <v>1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5" t="s">
        <v>14</v>
      </c>
    </row>
    <row r="583" spans="1:11" x14ac:dyDescent="0.25">
      <c r="A583" s="19">
        <v>570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 t="s">
        <v>14</v>
      </c>
    </row>
    <row r="584" spans="1:11" x14ac:dyDescent="0.25">
      <c r="A584" s="19">
        <v>571</v>
      </c>
      <c r="B584" s="40" t="s">
        <v>3</v>
      </c>
      <c r="C584" s="21">
        <f>D584+E584+F584+G584+H584+I584+J584</f>
        <v>75000</v>
      </c>
      <c r="D584" s="21">
        <v>75000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5" t="s">
        <v>14</v>
      </c>
    </row>
    <row r="585" spans="1:11" x14ac:dyDescent="0.25">
      <c r="A585" s="19">
        <v>572</v>
      </c>
      <c r="B585" s="42" t="s">
        <v>160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81" customHeight="1" x14ac:dyDescent="0.25">
      <c r="A586" s="19">
        <v>573</v>
      </c>
      <c r="B586" s="40" t="s">
        <v>64</v>
      </c>
      <c r="C586" s="21">
        <f>C589</f>
        <v>1326382</v>
      </c>
      <c r="D586" s="21">
        <f t="shared" ref="D586:J586" si="210">D589</f>
        <v>640382</v>
      </c>
      <c r="E586" s="21">
        <f t="shared" si="210"/>
        <v>686000</v>
      </c>
      <c r="F586" s="21">
        <f t="shared" si="210"/>
        <v>0</v>
      </c>
      <c r="G586" s="21">
        <f t="shared" si="210"/>
        <v>0</v>
      </c>
      <c r="H586" s="21">
        <f t="shared" si="210"/>
        <v>0</v>
      </c>
      <c r="I586" s="21">
        <f t="shared" si="210"/>
        <v>0</v>
      </c>
      <c r="J586" s="21">
        <f t="shared" si="210"/>
        <v>0</v>
      </c>
      <c r="K586" s="25"/>
    </row>
    <row r="587" spans="1:11" x14ac:dyDescent="0.25">
      <c r="A587" s="19">
        <v>574</v>
      </c>
      <c r="B587" s="26" t="s">
        <v>1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5"/>
    </row>
    <row r="588" spans="1:11" x14ac:dyDescent="0.25">
      <c r="A588" s="19">
        <v>575</v>
      </c>
      <c r="B588" s="26" t="s">
        <v>2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5"/>
    </row>
    <row r="589" spans="1:11" x14ac:dyDescent="0.25">
      <c r="A589" s="19">
        <v>576</v>
      </c>
      <c r="B589" s="40" t="s">
        <v>3</v>
      </c>
      <c r="C589" s="21">
        <f>D589+E589+F589+G589</f>
        <v>1326382</v>
      </c>
      <c r="D589" s="21">
        <v>640382</v>
      </c>
      <c r="E589" s="21">
        <v>686000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5"/>
    </row>
    <row r="590" spans="1:11" x14ac:dyDescent="0.25">
      <c r="A590" s="19">
        <v>577</v>
      </c>
      <c r="B590" s="42" t="s">
        <v>214</v>
      </c>
      <c r="C590" s="21"/>
      <c r="D590" s="21"/>
      <c r="E590" s="21"/>
      <c r="F590" s="21"/>
      <c r="G590" s="21"/>
      <c r="H590" s="21"/>
      <c r="I590" s="21"/>
      <c r="J590" s="21"/>
      <c r="K590" s="25"/>
    </row>
    <row r="591" spans="1:11" ht="71.25" x14ac:dyDescent="0.25">
      <c r="A591" s="19">
        <v>578</v>
      </c>
      <c r="B591" s="40" t="s">
        <v>215</v>
      </c>
      <c r="C591" s="21">
        <f>C594</f>
        <v>2256700</v>
      </c>
      <c r="D591" s="21">
        <f t="shared" ref="D591:J591" si="211">D594</f>
        <v>0</v>
      </c>
      <c r="E591" s="21">
        <f t="shared" si="211"/>
        <v>1880000</v>
      </c>
      <c r="F591" s="21">
        <f t="shared" si="211"/>
        <v>376700</v>
      </c>
      <c r="G591" s="21">
        <f t="shared" si="211"/>
        <v>0</v>
      </c>
      <c r="H591" s="21">
        <f t="shared" si="211"/>
        <v>0</v>
      </c>
      <c r="I591" s="21">
        <f t="shared" si="211"/>
        <v>0</v>
      </c>
      <c r="J591" s="21">
        <f t="shared" si="211"/>
        <v>0</v>
      </c>
      <c r="K591" s="25"/>
    </row>
    <row r="592" spans="1:11" x14ac:dyDescent="0.25">
      <c r="A592" s="19">
        <v>579</v>
      </c>
      <c r="B592" s="26" t="s">
        <v>1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5"/>
    </row>
    <row r="593" spans="1:11" x14ac:dyDescent="0.25">
      <c r="A593" s="19">
        <v>580</v>
      </c>
      <c r="B593" s="26" t="s">
        <v>2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5"/>
    </row>
    <row r="594" spans="1:11" x14ac:dyDescent="0.25">
      <c r="A594" s="19">
        <v>581</v>
      </c>
      <c r="B594" s="40" t="s">
        <v>3</v>
      </c>
      <c r="C594" s="21">
        <f>D594+E594+F594+G594+H594+I594+J594</f>
        <v>2256700</v>
      </c>
      <c r="D594" s="21">
        <v>0</v>
      </c>
      <c r="E594" s="21">
        <v>1880000</v>
      </c>
      <c r="F594" s="21">
        <v>376700</v>
      </c>
      <c r="G594" s="21">
        <v>0</v>
      </c>
      <c r="H594" s="21">
        <v>0</v>
      </c>
      <c r="I594" s="21">
        <v>0</v>
      </c>
      <c r="J594" s="21">
        <v>0</v>
      </c>
      <c r="K594" s="25"/>
    </row>
    <row r="595" spans="1:11" x14ac:dyDescent="0.25">
      <c r="A595" s="19">
        <v>582</v>
      </c>
      <c r="B595" s="42" t="s">
        <v>224</v>
      </c>
      <c r="C595" s="21"/>
      <c r="D595" s="21"/>
      <c r="E595" s="21"/>
      <c r="F595" s="21"/>
      <c r="G595" s="21"/>
      <c r="H595" s="21"/>
      <c r="I595" s="21"/>
      <c r="J595" s="21"/>
      <c r="K595" s="25"/>
    </row>
    <row r="596" spans="1:11" ht="99.75" x14ac:dyDescent="0.25">
      <c r="A596" s="19">
        <v>583</v>
      </c>
      <c r="B596" s="40" t="s">
        <v>225</v>
      </c>
      <c r="C596" s="21">
        <f>C597</f>
        <v>418214.24</v>
      </c>
      <c r="D596" s="21">
        <f t="shared" ref="D596:J596" si="212">D597</f>
        <v>0</v>
      </c>
      <c r="E596" s="21">
        <f t="shared" si="212"/>
        <v>188000</v>
      </c>
      <c r="F596" s="21">
        <f t="shared" si="212"/>
        <v>230214.24</v>
      </c>
      <c r="G596" s="21">
        <f t="shared" si="212"/>
        <v>0</v>
      </c>
      <c r="H596" s="21">
        <f t="shared" si="212"/>
        <v>0</v>
      </c>
      <c r="I596" s="21">
        <f t="shared" si="212"/>
        <v>0</v>
      </c>
      <c r="J596" s="21">
        <f t="shared" si="212"/>
        <v>0</v>
      </c>
      <c r="K596" s="25"/>
    </row>
    <row r="597" spans="1:11" x14ac:dyDescent="0.25">
      <c r="A597" s="19">
        <v>584</v>
      </c>
      <c r="B597" s="40" t="s">
        <v>3</v>
      </c>
      <c r="C597" s="21">
        <f>D597+E597+F597+G597+H597+I597+J597</f>
        <v>418214.24</v>
      </c>
      <c r="D597" s="21">
        <v>0</v>
      </c>
      <c r="E597" s="21">
        <v>188000</v>
      </c>
      <c r="F597" s="21">
        <v>230214.24</v>
      </c>
      <c r="G597" s="21">
        <v>0</v>
      </c>
      <c r="H597" s="21">
        <v>0</v>
      </c>
      <c r="I597" s="21">
        <v>0</v>
      </c>
      <c r="J597" s="21">
        <v>0</v>
      </c>
      <c r="K597" s="25"/>
    </row>
    <row r="598" spans="1:11" x14ac:dyDescent="0.25">
      <c r="A598" s="19">
        <v>585</v>
      </c>
      <c r="B598" s="42" t="s">
        <v>256</v>
      </c>
      <c r="C598" s="21"/>
      <c r="D598" s="21"/>
      <c r="E598" s="21"/>
      <c r="F598" s="21"/>
      <c r="G598" s="21"/>
      <c r="H598" s="21"/>
      <c r="I598" s="21"/>
      <c r="J598" s="21"/>
      <c r="K598" s="25"/>
    </row>
    <row r="599" spans="1:11" ht="28.5" x14ac:dyDescent="0.25">
      <c r="A599" s="19">
        <v>586</v>
      </c>
      <c r="B599" s="40" t="s">
        <v>257</v>
      </c>
      <c r="C599" s="21">
        <f>C600</f>
        <v>64406870.719999999</v>
      </c>
      <c r="D599" s="21">
        <f t="shared" ref="D599:J599" si="213">D600</f>
        <v>0</v>
      </c>
      <c r="E599" s="21">
        <f t="shared" si="213"/>
        <v>0</v>
      </c>
      <c r="F599" s="21">
        <f t="shared" si="213"/>
        <v>0</v>
      </c>
      <c r="G599" s="21">
        <f t="shared" si="213"/>
        <v>11759022.65</v>
      </c>
      <c r="H599" s="21">
        <f t="shared" si="213"/>
        <v>14771420.09</v>
      </c>
      <c r="I599" s="21">
        <f t="shared" si="213"/>
        <v>19290124.539999999</v>
      </c>
      <c r="J599" s="21">
        <f t="shared" si="213"/>
        <v>18586303.440000001</v>
      </c>
      <c r="K599" s="25"/>
    </row>
    <row r="600" spans="1:11" x14ac:dyDescent="0.25">
      <c r="A600" s="19">
        <v>587</v>
      </c>
      <c r="B600" s="40" t="s">
        <v>3</v>
      </c>
      <c r="C600" s="21">
        <f>SUM(D600:J600)</f>
        <v>64406870.719999999</v>
      </c>
      <c r="D600" s="21">
        <v>0</v>
      </c>
      <c r="E600" s="21">
        <v>0</v>
      </c>
      <c r="F600" s="21">
        <v>0</v>
      </c>
      <c r="G600" s="21">
        <v>11759022.65</v>
      </c>
      <c r="H600" s="21">
        <v>14771420.09</v>
      </c>
      <c r="I600" s="21">
        <v>19290124.539999999</v>
      </c>
      <c r="J600" s="21">
        <v>18586303.440000001</v>
      </c>
      <c r="K600" s="25"/>
    </row>
    <row r="601" spans="1:11" x14ac:dyDescent="0.25">
      <c r="A601" s="19">
        <v>588</v>
      </c>
      <c r="B601" s="81" t="s">
        <v>200</v>
      </c>
      <c r="C601" s="83"/>
      <c r="D601" s="83"/>
      <c r="E601" s="83"/>
      <c r="F601" s="83"/>
      <c r="G601" s="83"/>
      <c r="H601" s="83"/>
      <c r="I601" s="83"/>
      <c r="J601" s="83"/>
      <c r="K601" s="83"/>
    </row>
    <row r="602" spans="1:11" ht="47.25" customHeight="1" x14ac:dyDescent="0.25">
      <c r="A602" s="19">
        <v>589</v>
      </c>
      <c r="B602" s="24" t="s">
        <v>161</v>
      </c>
      <c r="C602" s="21">
        <f>C607</f>
        <v>24406121</v>
      </c>
      <c r="D602" s="21">
        <f t="shared" ref="D602:J602" si="214">D607</f>
        <v>3234000</v>
      </c>
      <c r="E602" s="21">
        <f t="shared" si="214"/>
        <v>3238600</v>
      </c>
      <c r="F602" s="21">
        <f t="shared" si="214"/>
        <v>3075700</v>
      </c>
      <c r="G602" s="21">
        <f t="shared" si="214"/>
        <v>3497921</v>
      </c>
      <c r="H602" s="21">
        <f t="shared" si="214"/>
        <v>3569400</v>
      </c>
      <c r="I602" s="21">
        <f t="shared" si="214"/>
        <v>3862200</v>
      </c>
      <c r="J602" s="21">
        <f t="shared" si="214"/>
        <v>3928300</v>
      </c>
      <c r="K602" s="27" t="s">
        <v>13</v>
      </c>
    </row>
    <row r="603" spans="1:11" x14ac:dyDescent="0.25">
      <c r="A603" s="19">
        <v>590</v>
      </c>
      <c r="B603" s="26" t="s">
        <v>10</v>
      </c>
      <c r="C603" s="21">
        <f>C608</f>
        <v>3511321</v>
      </c>
      <c r="D603" s="21">
        <f t="shared" ref="D603:J603" si="215">D608</f>
        <v>294000</v>
      </c>
      <c r="E603" s="21">
        <f t="shared" si="215"/>
        <v>311000</v>
      </c>
      <c r="F603" s="21">
        <f t="shared" si="215"/>
        <v>427000</v>
      </c>
      <c r="G603" s="21">
        <f t="shared" si="215"/>
        <v>827321</v>
      </c>
      <c r="H603" s="21">
        <f t="shared" si="215"/>
        <v>517000</v>
      </c>
      <c r="I603" s="21">
        <f t="shared" si="215"/>
        <v>539000</v>
      </c>
      <c r="J603" s="21">
        <f t="shared" si="215"/>
        <v>596000</v>
      </c>
      <c r="K603" s="27" t="s">
        <v>13</v>
      </c>
    </row>
    <row r="604" spans="1:11" x14ac:dyDescent="0.25">
      <c r="A604" s="19">
        <v>591</v>
      </c>
      <c r="B604" s="26" t="s">
        <v>11</v>
      </c>
      <c r="C604" s="21">
        <f>C609</f>
        <v>20717900</v>
      </c>
      <c r="D604" s="21">
        <f t="shared" ref="D604:J604" si="216">D609</f>
        <v>2788100</v>
      </c>
      <c r="E604" s="21">
        <f t="shared" si="216"/>
        <v>2902600</v>
      </c>
      <c r="F604" s="21">
        <f t="shared" si="216"/>
        <v>2648700</v>
      </c>
      <c r="G604" s="21">
        <f t="shared" si="216"/>
        <v>2670600</v>
      </c>
      <c r="H604" s="21">
        <f t="shared" si="216"/>
        <v>3052400</v>
      </c>
      <c r="I604" s="21">
        <f t="shared" si="216"/>
        <v>3323200</v>
      </c>
      <c r="J604" s="21">
        <f t="shared" si="216"/>
        <v>3332300</v>
      </c>
      <c r="K604" s="27" t="s">
        <v>13</v>
      </c>
    </row>
    <row r="605" spans="1:11" x14ac:dyDescent="0.25">
      <c r="A605" s="19">
        <v>592</v>
      </c>
      <c r="B605" s="26" t="s">
        <v>49</v>
      </c>
      <c r="C605" s="21">
        <f>C610</f>
        <v>176900</v>
      </c>
      <c r="D605" s="21">
        <f t="shared" ref="D605:J605" si="217">D610</f>
        <v>151900</v>
      </c>
      <c r="E605" s="21">
        <f t="shared" si="217"/>
        <v>25000</v>
      </c>
      <c r="F605" s="21">
        <f t="shared" si="217"/>
        <v>0</v>
      </c>
      <c r="G605" s="21">
        <f t="shared" si="217"/>
        <v>0</v>
      </c>
      <c r="H605" s="21">
        <f t="shared" si="217"/>
        <v>0</v>
      </c>
      <c r="I605" s="21">
        <f t="shared" si="217"/>
        <v>0</v>
      </c>
      <c r="J605" s="21">
        <f t="shared" si="217"/>
        <v>0</v>
      </c>
      <c r="K605" s="27"/>
    </row>
    <row r="606" spans="1:11" x14ac:dyDescent="0.25">
      <c r="A606" s="19">
        <v>593</v>
      </c>
      <c r="B606" s="98" t="s">
        <v>12</v>
      </c>
      <c r="C606" s="94"/>
      <c r="D606" s="94"/>
      <c r="E606" s="94"/>
      <c r="F606" s="94"/>
      <c r="G606" s="94"/>
      <c r="H606" s="94"/>
      <c r="I606" s="94"/>
      <c r="J606" s="94"/>
      <c r="K606" s="95"/>
    </row>
    <row r="607" spans="1:11" ht="39.6" customHeight="1" x14ac:dyDescent="0.25">
      <c r="A607" s="19">
        <v>594</v>
      </c>
      <c r="B607" s="24" t="s">
        <v>164</v>
      </c>
      <c r="C607" s="21">
        <f>C608+C609+C610</f>
        <v>24406121</v>
      </c>
      <c r="D607" s="21">
        <f t="shared" ref="D607:J607" si="218">D608+D609+D610</f>
        <v>3234000</v>
      </c>
      <c r="E607" s="21">
        <f t="shared" si="218"/>
        <v>3238600</v>
      </c>
      <c r="F607" s="21">
        <f t="shared" si="218"/>
        <v>3075700</v>
      </c>
      <c r="G607" s="21">
        <f t="shared" si="218"/>
        <v>3497921</v>
      </c>
      <c r="H607" s="21">
        <f t="shared" si="218"/>
        <v>3569400</v>
      </c>
      <c r="I607" s="21">
        <f t="shared" si="218"/>
        <v>3862200</v>
      </c>
      <c r="J607" s="21">
        <f t="shared" si="218"/>
        <v>3928300</v>
      </c>
      <c r="K607" s="27" t="s">
        <v>13</v>
      </c>
    </row>
    <row r="608" spans="1:11" x14ac:dyDescent="0.25">
      <c r="A608" s="19">
        <v>595</v>
      </c>
      <c r="B608" s="26" t="s">
        <v>10</v>
      </c>
      <c r="C608" s="21">
        <f>C614+C651</f>
        <v>3511321</v>
      </c>
      <c r="D608" s="21">
        <f t="shared" ref="D608:J608" si="219">D614+D651</f>
        <v>294000</v>
      </c>
      <c r="E608" s="21">
        <f t="shared" si="219"/>
        <v>311000</v>
      </c>
      <c r="F608" s="21">
        <f t="shared" si="219"/>
        <v>427000</v>
      </c>
      <c r="G608" s="21">
        <f t="shared" si="219"/>
        <v>827321</v>
      </c>
      <c r="H608" s="21">
        <f t="shared" si="219"/>
        <v>517000</v>
      </c>
      <c r="I608" s="21">
        <f t="shared" si="219"/>
        <v>539000</v>
      </c>
      <c r="J608" s="21">
        <f t="shared" si="219"/>
        <v>596000</v>
      </c>
      <c r="K608" s="27" t="s">
        <v>13</v>
      </c>
    </row>
    <row r="609" spans="1:11" x14ac:dyDescent="0.25">
      <c r="A609" s="19">
        <v>596</v>
      </c>
      <c r="B609" s="26" t="s">
        <v>11</v>
      </c>
      <c r="C609" s="21">
        <f>C618+C622+C631+C627+C635+C638+C642+C645+C648</f>
        <v>20717900</v>
      </c>
      <c r="D609" s="21">
        <f t="shared" ref="D609:J609" si="220">D618+D622+D631+D627+D635+D638+D642+D645+D648</f>
        <v>2788100</v>
      </c>
      <c r="E609" s="21">
        <f t="shared" si="220"/>
        <v>2902600</v>
      </c>
      <c r="F609" s="21">
        <f t="shared" si="220"/>
        <v>2648700</v>
      </c>
      <c r="G609" s="21">
        <f t="shared" si="220"/>
        <v>2670600</v>
      </c>
      <c r="H609" s="21">
        <f t="shared" si="220"/>
        <v>3052400</v>
      </c>
      <c r="I609" s="21">
        <f t="shared" si="220"/>
        <v>3323200</v>
      </c>
      <c r="J609" s="21">
        <f t="shared" si="220"/>
        <v>3332300</v>
      </c>
      <c r="K609" s="27" t="s">
        <v>13</v>
      </c>
    </row>
    <row r="610" spans="1:11" x14ac:dyDescent="0.25">
      <c r="A610" s="19">
        <v>597</v>
      </c>
      <c r="B610" s="26" t="s">
        <v>49</v>
      </c>
      <c r="C610" s="21">
        <f>C623+C639</f>
        <v>176900</v>
      </c>
      <c r="D610" s="21">
        <f t="shared" ref="D610:J610" si="221">D623+D639</f>
        <v>151900</v>
      </c>
      <c r="E610" s="21">
        <f t="shared" si="221"/>
        <v>25000</v>
      </c>
      <c r="F610" s="21">
        <f t="shared" si="221"/>
        <v>0</v>
      </c>
      <c r="G610" s="21">
        <f t="shared" si="221"/>
        <v>0</v>
      </c>
      <c r="H610" s="21">
        <f t="shared" si="221"/>
        <v>0</v>
      </c>
      <c r="I610" s="21">
        <f t="shared" si="221"/>
        <v>0</v>
      </c>
      <c r="J610" s="21">
        <f t="shared" si="221"/>
        <v>0</v>
      </c>
      <c r="K610" s="27"/>
    </row>
    <row r="611" spans="1:11" x14ac:dyDescent="0.25">
      <c r="A611" s="19">
        <v>598</v>
      </c>
      <c r="B611" s="42" t="s">
        <v>109</v>
      </c>
      <c r="C611" s="21"/>
      <c r="D611" s="21"/>
      <c r="E611" s="21"/>
      <c r="F611" s="21"/>
      <c r="G611" s="21"/>
      <c r="H611" s="21"/>
      <c r="I611" s="21"/>
      <c r="J611" s="21"/>
      <c r="K611" s="27"/>
    </row>
    <row r="612" spans="1:11" ht="106.5" customHeight="1" x14ac:dyDescent="0.25">
      <c r="A612" s="19">
        <v>599</v>
      </c>
      <c r="B612" s="26" t="s">
        <v>65</v>
      </c>
      <c r="C612" s="21">
        <f>C614</f>
        <v>3155000</v>
      </c>
      <c r="D612" s="21">
        <f t="shared" ref="D612:J612" si="222">D614</f>
        <v>294000</v>
      </c>
      <c r="E612" s="21">
        <f t="shared" si="222"/>
        <v>311000</v>
      </c>
      <c r="F612" s="21">
        <f t="shared" si="222"/>
        <v>427000</v>
      </c>
      <c r="G612" s="21">
        <f t="shared" si="222"/>
        <v>471000</v>
      </c>
      <c r="H612" s="21">
        <f t="shared" si="222"/>
        <v>517000</v>
      </c>
      <c r="I612" s="21">
        <f t="shared" si="222"/>
        <v>539000</v>
      </c>
      <c r="J612" s="21">
        <f t="shared" si="222"/>
        <v>596000</v>
      </c>
      <c r="K612" s="25"/>
    </row>
    <row r="613" spans="1:11" ht="15" customHeight="1" x14ac:dyDescent="0.25">
      <c r="A613" s="19">
        <v>600</v>
      </c>
      <c r="B613" s="26" t="s">
        <v>66</v>
      </c>
      <c r="C613" s="21"/>
      <c r="D613" s="21"/>
      <c r="E613" s="21"/>
      <c r="F613" s="21"/>
      <c r="G613" s="21"/>
      <c r="H613" s="21"/>
      <c r="I613" s="21"/>
      <c r="J613" s="21"/>
      <c r="K613" s="25"/>
    </row>
    <row r="614" spans="1:11" x14ac:dyDescent="0.25">
      <c r="A614" s="19">
        <v>601</v>
      </c>
      <c r="B614" s="26" t="s">
        <v>10</v>
      </c>
      <c r="C614" s="21">
        <f>SUM(D614:J615)</f>
        <v>3155000</v>
      </c>
      <c r="D614" s="21">
        <v>294000</v>
      </c>
      <c r="E614" s="21">
        <v>311000</v>
      </c>
      <c r="F614" s="21">
        <v>427000</v>
      </c>
      <c r="G614" s="21">
        <v>471000</v>
      </c>
      <c r="H614" s="21">
        <v>517000</v>
      </c>
      <c r="I614" s="21">
        <v>539000</v>
      </c>
      <c r="J614" s="21">
        <v>596000</v>
      </c>
      <c r="K614" s="25" t="s">
        <v>108</v>
      </c>
    </row>
    <row r="615" spans="1:11" x14ac:dyDescent="0.25">
      <c r="A615" s="19">
        <v>602</v>
      </c>
      <c r="B615" s="42" t="s">
        <v>110</v>
      </c>
      <c r="C615" s="21"/>
      <c r="D615" s="21"/>
      <c r="E615" s="21"/>
      <c r="F615" s="21"/>
      <c r="G615" s="21"/>
      <c r="H615" s="21"/>
      <c r="I615" s="21"/>
      <c r="J615" s="21"/>
      <c r="K615" s="25"/>
    </row>
    <row r="616" spans="1:11" ht="138.75" customHeight="1" x14ac:dyDescent="0.25">
      <c r="A616" s="19">
        <v>603</v>
      </c>
      <c r="B616" s="26" t="s">
        <v>211</v>
      </c>
      <c r="C616" s="21">
        <f>C618</f>
        <v>3128900</v>
      </c>
      <c r="D616" s="21">
        <f t="shared" ref="D616:J616" si="223">D618</f>
        <v>1533000</v>
      </c>
      <c r="E616" s="21">
        <v>1595900</v>
      </c>
      <c r="F616" s="21">
        <v>0</v>
      </c>
      <c r="G616" s="21">
        <v>0</v>
      </c>
      <c r="H616" s="21">
        <f t="shared" si="223"/>
        <v>0</v>
      </c>
      <c r="I616" s="21">
        <f t="shared" si="223"/>
        <v>0</v>
      </c>
      <c r="J616" s="21">
        <f t="shared" si="223"/>
        <v>0</v>
      </c>
      <c r="K616" s="25" t="s">
        <v>67</v>
      </c>
    </row>
    <row r="617" spans="1:11" x14ac:dyDescent="0.25">
      <c r="A617" s="19">
        <v>604</v>
      </c>
      <c r="B617" s="26" t="s">
        <v>66</v>
      </c>
      <c r="C617" s="21"/>
      <c r="D617" s="21"/>
      <c r="E617" s="21"/>
      <c r="F617" s="21"/>
      <c r="G617" s="21"/>
      <c r="H617" s="21"/>
      <c r="I617" s="21"/>
      <c r="J617" s="21"/>
      <c r="K617" s="25"/>
    </row>
    <row r="618" spans="1:11" x14ac:dyDescent="0.25">
      <c r="A618" s="19">
        <v>605</v>
      </c>
      <c r="B618" s="26" t="s">
        <v>68</v>
      </c>
      <c r="C618" s="21">
        <f>SUM(D618:J618)</f>
        <v>3128900</v>
      </c>
      <c r="D618" s="21">
        <v>1533000</v>
      </c>
      <c r="E618" s="21">
        <v>1595900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5" t="s">
        <v>67</v>
      </c>
    </row>
    <row r="619" spans="1:11" x14ac:dyDescent="0.25">
      <c r="A619" s="19">
        <v>606</v>
      </c>
      <c r="B619" s="42" t="s">
        <v>112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ht="108" customHeight="1" x14ac:dyDescent="0.25">
      <c r="A620" s="19">
        <v>607</v>
      </c>
      <c r="B620" s="26" t="s">
        <v>69</v>
      </c>
      <c r="C620" s="21">
        <f>C622+C623</f>
        <v>1334000</v>
      </c>
      <c r="D620" s="21">
        <f t="shared" ref="D620:J620" si="224">D622+D623</f>
        <v>1334000</v>
      </c>
      <c r="E620" s="21">
        <f t="shared" si="224"/>
        <v>0</v>
      </c>
      <c r="F620" s="21">
        <f t="shared" si="224"/>
        <v>0</v>
      </c>
      <c r="G620" s="21">
        <f t="shared" si="224"/>
        <v>0</v>
      </c>
      <c r="H620" s="21">
        <f t="shared" si="224"/>
        <v>0</v>
      </c>
      <c r="I620" s="21">
        <f t="shared" si="224"/>
        <v>0</v>
      </c>
      <c r="J620" s="21">
        <f t="shared" si="224"/>
        <v>0</v>
      </c>
      <c r="K620" s="25" t="s">
        <v>70</v>
      </c>
    </row>
    <row r="621" spans="1:11" x14ac:dyDescent="0.25">
      <c r="A621" s="19">
        <v>608</v>
      </c>
      <c r="B621" s="26" t="s">
        <v>66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x14ac:dyDescent="0.25">
      <c r="A622" s="19">
        <v>609</v>
      </c>
      <c r="B622" s="26" t="s">
        <v>11</v>
      </c>
      <c r="C622" s="21">
        <f>D622+E622+F622+G622+H622+I622+J622</f>
        <v>1182100</v>
      </c>
      <c r="D622" s="21">
        <v>1182100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5" t="s">
        <v>70</v>
      </c>
    </row>
    <row r="623" spans="1:11" x14ac:dyDescent="0.25">
      <c r="A623" s="19">
        <v>610</v>
      </c>
      <c r="B623" s="26" t="s">
        <v>49</v>
      </c>
      <c r="C623" s="21">
        <f>D623</f>
        <v>151900</v>
      </c>
      <c r="D623" s="21">
        <v>151900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5"/>
    </row>
    <row r="624" spans="1:11" x14ac:dyDescent="0.25">
      <c r="A624" s="19">
        <v>611</v>
      </c>
      <c r="B624" s="24" t="s">
        <v>114</v>
      </c>
      <c r="C624" s="21"/>
      <c r="D624" s="21"/>
      <c r="E624" s="21"/>
      <c r="F624" s="21"/>
      <c r="G624" s="21"/>
      <c r="H624" s="21"/>
      <c r="I624" s="21"/>
      <c r="J624" s="21"/>
      <c r="K624" s="25"/>
    </row>
    <row r="625" spans="1:11" ht="105.75" customHeight="1" x14ac:dyDescent="0.25">
      <c r="A625" s="19">
        <v>612</v>
      </c>
      <c r="B625" s="26" t="s">
        <v>71</v>
      </c>
      <c r="C625" s="21">
        <f>C627</f>
        <v>31000</v>
      </c>
      <c r="D625" s="21">
        <f t="shared" ref="D625:J625" si="225">D627</f>
        <v>31000</v>
      </c>
      <c r="E625" s="21">
        <f t="shared" si="225"/>
        <v>0</v>
      </c>
      <c r="F625" s="21">
        <f t="shared" si="225"/>
        <v>0</v>
      </c>
      <c r="G625" s="21">
        <f t="shared" si="225"/>
        <v>0</v>
      </c>
      <c r="H625" s="21">
        <f t="shared" si="225"/>
        <v>0</v>
      </c>
      <c r="I625" s="21">
        <f t="shared" si="225"/>
        <v>0</v>
      </c>
      <c r="J625" s="21">
        <f t="shared" si="225"/>
        <v>0</v>
      </c>
      <c r="K625" s="54"/>
    </row>
    <row r="626" spans="1:11" x14ac:dyDescent="0.25">
      <c r="A626" s="19">
        <v>613</v>
      </c>
      <c r="B626" s="26" t="s">
        <v>66</v>
      </c>
      <c r="C626" s="21"/>
      <c r="D626" s="21"/>
      <c r="E626" s="21"/>
      <c r="F626" s="21"/>
      <c r="G626" s="21"/>
      <c r="H626" s="21"/>
      <c r="I626" s="21"/>
      <c r="J626" s="21"/>
      <c r="K626" s="54"/>
    </row>
    <row r="627" spans="1:11" x14ac:dyDescent="0.25">
      <c r="A627" s="19">
        <v>614</v>
      </c>
      <c r="B627" s="26" t="s">
        <v>11</v>
      </c>
      <c r="C627" s="21">
        <f>SUM(D627:J627)</f>
        <v>31000</v>
      </c>
      <c r="D627" s="21">
        <v>31000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36" t="s">
        <v>180</v>
      </c>
    </row>
    <row r="628" spans="1:11" x14ac:dyDescent="0.25">
      <c r="A628" s="19">
        <v>615</v>
      </c>
      <c r="B628" s="42" t="s">
        <v>115</v>
      </c>
      <c r="C628" s="21"/>
      <c r="D628" s="21"/>
      <c r="E628" s="21"/>
      <c r="F628" s="21"/>
      <c r="G628" s="21"/>
      <c r="H628" s="21"/>
      <c r="I628" s="21"/>
      <c r="J628" s="21"/>
      <c r="K628" s="54"/>
    </row>
    <row r="629" spans="1:11" ht="48" customHeight="1" x14ac:dyDescent="0.25">
      <c r="A629" s="19">
        <v>616</v>
      </c>
      <c r="B629" s="26" t="s">
        <v>72</v>
      </c>
      <c r="C629" s="21">
        <f>C631</f>
        <v>74000</v>
      </c>
      <c r="D629" s="21">
        <f t="shared" ref="D629:J629" si="226">D631</f>
        <v>37000</v>
      </c>
      <c r="E629" s="21">
        <f t="shared" si="226"/>
        <v>37000</v>
      </c>
      <c r="F629" s="21">
        <f t="shared" si="226"/>
        <v>0</v>
      </c>
      <c r="G629" s="21">
        <f t="shared" si="226"/>
        <v>0</v>
      </c>
      <c r="H629" s="21">
        <f t="shared" si="226"/>
        <v>0</v>
      </c>
      <c r="I629" s="21">
        <f t="shared" si="226"/>
        <v>0</v>
      </c>
      <c r="J629" s="21">
        <f t="shared" si="226"/>
        <v>0</v>
      </c>
      <c r="K629" s="25" t="s">
        <v>73</v>
      </c>
    </row>
    <row r="630" spans="1:11" x14ac:dyDescent="0.25">
      <c r="A630" s="19">
        <v>617</v>
      </c>
      <c r="B630" s="26" t="s">
        <v>66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x14ac:dyDescent="0.25">
      <c r="A631" s="19">
        <v>618</v>
      </c>
      <c r="B631" s="26" t="s">
        <v>11</v>
      </c>
      <c r="C631" s="21">
        <f>SUM(D631:J631)</f>
        <v>74000</v>
      </c>
      <c r="D631" s="21">
        <v>37000</v>
      </c>
      <c r="E631" s="21">
        <v>37000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5" t="s">
        <v>73</v>
      </c>
    </row>
    <row r="632" spans="1:11" x14ac:dyDescent="0.25">
      <c r="A632" s="19">
        <v>619</v>
      </c>
      <c r="B632" s="42" t="s">
        <v>116</v>
      </c>
      <c r="C632" s="21"/>
      <c r="D632" s="21"/>
      <c r="E632" s="21"/>
      <c r="F632" s="21"/>
      <c r="G632" s="21"/>
      <c r="H632" s="21"/>
      <c r="I632" s="21"/>
      <c r="J632" s="21"/>
      <c r="K632" s="25"/>
    </row>
    <row r="633" spans="1:11" ht="73.150000000000006" customHeight="1" x14ac:dyDescent="0.25">
      <c r="A633" s="19">
        <v>620</v>
      </c>
      <c r="B633" s="26" t="s">
        <v>74</v>
      </c>
      <c r="C633" s="21">
        <f>C635</f>
        <v>5000</v>
      </c>
      <c r="D633" s="21">
        <f t="shared" ref="D633" si="227">D635</f>
        <v>5000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5" t="s">
        <v>75</v>
      </c>
    </row>
    <row r="634" spans="1:11" x14ac:dyDescent="0.25">
      <c r="A634" s="19">
        <v>621</v>
      </c>
      <c r="B634" s="26" t="s">
        <v>66</v>
      </c>
      <c r="C634" s="21"/>
      <c r="D634" s="21"/>
      <c r="E634" s="21"/>
      <c r="F634" s="21"/>
      <c r="G634" s="21"/>
      <c r="H634" s="21"/>
      <c r="I634" s="21"/>
      <c r="J634" s="21"/>
      <c r="K634" s="25"/>
    </row>
    <row r="635" spans="1:11" x14ac:dyDescent="0.25">
      <c r="A635" s="19">
        <v>622</v>
      </c>
      <c r="B635" s="26" t="s">
        <v>11</v>
      </c>
      <c r="C635" s="21">
        <f>SUM(D635:J635)</f>
        <v>5000</v>
      </c>
      <c r="D635" s="21">
        <v>5000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5" t="s">
        <v>75</v>
      </c>
    </row>
    <row r="636" spans="1:11" x14ac:dyDescent="0.25">
      <c r="A636" s="19">
        <v>623</v>
      </c>
      <c r="B636" s="42" t="s">
        <v>131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42.75" x14ac:dyDescent="0.25">
      <c r="A637" s="19">
        <v>624</v>
      </c>
      <c r="B637" s="26" t="s">
        <v>217</v>
      </c>
      <c r="C637" s="21">
        <f>C638+C639</f>
        <v>1263800</v>
      </c>
      <c r="D637" s="21">
        <f t="shared" ref="D637:J637" si="228">D638+D639</f>
        <v>0</v>
      </c>
      <c r="E637" s="21">
        <f t="shared" si="228"/>
        <v>1263800</v>
      </c>
      <c r="F637" s="21">
        <f t="shared" si="228"/>
        <v>0</v>
      </c>
      <c r="G637" s="21">
        <f t="shared" si="228"/>
        <v>0</v>
      </c>
      <c r="H637" s="21">
        <f t="shared" si="228"/>
        <v>0</v>
      </c>
      <c r="I637" s="21">
        <f t="shared" si="228"/>
        <v>0</v>
      </c>
      <c r="J637" s="21">
        <f t="shared" si="228"/>
        <v>0</v>
      </c>
      <c r="K637" s="25"/>
    </row>
    <row r="638" spans="1:11" x14ac:dyDescent="0.25">
      <c r="A638" s="19">
        <v>625</v>
      </c>
      <c r="B638" s="26" t="s">
        <v>3</v>
      </c>
      <c r="C638" s="21">
        <f>D638+E638+F638+G638+H638+I638+J638</f>
        <v>1238800</v>
      </c>
      <c r="D638" s="21">
        <v>0</v>
      </c>
      <c r="E638" s="21">
        <v>1238800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5"/>
    </row>
    <row r="639" spans="1:11" x14ac:dyDescent="0.25">
      <c r="A639" s="19">
        <v>626</v>
      </c>
      <c r="B639" s="26" t="s">
        <v>49</v>
      </c>
      <c r="C639" s="21">
        <f>D639+E639+F639+G639</f>
        <v>25000</v>
      </c>
      <c r="D639" s="21">
        <v>0</v>
      </c>
      <c r="E639" s="21">
        <v>25000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5"/>
    </row>
    <row r="640" spans="1:11" x14ac:dyDescent="0.25">
      <c r="A640" s="19">
        <v>627</v>
      </c>
      <c r="B640" s="42" t="s">
        <v>132</v>
      </c>
      <c r="C640" s="21"/>
      <c r="D640" s="21"/>
      <c r="E640" s="21"/>
      <c r="F640" s="21"/>
      <c r="G640" s="21"/>
      <c r="H640" s="21"/>
      <c r="I640" s="21"/>
      <c r="J640" s="21"/>
      <c r="K640" s="25"/>
    </row>
    <row r="641" spans="1:11" ht="42.75" x14ac:dyDescent="0.25">
      <c r="A641" s="19">
        <v>628</v>
      </c>
      <c r="B641" s="26" t="s">
        <v>218</v>
      </c>
      <c r="C641" s="21">
        <f>C642</f>
        <v>28900</v>
      </c>
      <c r="D641" s="21">
        <f t="shared" ref="D641:J641" si="229">D642</f>
        <v>0</v>
      </c>
      <c r="E641" s="21">
        <f t="shared" si="229"/>
        <v>28900</v>
      </c>
      <c r="F641" s="21">
        <f t="shared" si="229"/>
        <v>0</v>
      </c>
      <c r="G641" s="21">
        <f t="shared" si="229"/>
        <v>0</v>
      </c>
      <c r="H641" s="21">
        <f t="shared" si="229"/>
        <v>0</v>
      </c>
      <c r="I641" s="21">
        <f t="shared" si="229"/>
        <v>0</v>
      </c>
      <c r="J641" s="21">
        <f t="shared" si="229"/>
        <v>0</v>
      </c>
      <c r="K641" s="25"/>
    </row>
    <row r="642" spans="1:11" x14ac:dyDescent="0.25">
      <c r="A642" s="19">
        <v>629</v>
      </c>
      <c r="B642" s="26" t="s">
        <v>3</v>
      </c>
      <c r="C642" s="21">
        <f>D642+E642+F642+G642+H642+I642+J642</f>
        <v>28900</v>
      </c>
      <c r="D642" s="21">
        <v>0</v>
      </c>
      <c r="E642" s="21">
        <v>28900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5"/>
    </row>
    <row r="643" spans="1:11" x14ac:dyDescent="0.25">
      <c r="A643" s="19">
        <v>630</v>
      </c>
      <c r="B643" s="42" t="s">
        <v>133</v>
      </c>
      <c r="C643" s="21"/>
      <c r="D643" s="21"/>
      <c r="E643" s="21"/>
      <c r="F643" s="21"/>
      <c r="G643" s="21"/>
      <c r="H643" s="21"/>
      <c r="I643" s="21"/>
      <c r="J643" s="21"/>
      <c r="K643" s="25"/>
    </row>
    <row r="644" spans="1:11" ht="42.75" x14ac:dyDescent="0.25">
      <c r="A644" s="19">
        <v>631</v>
      </c>
      <c r="B644" s="26" t="s">
        <v>219</v>
      </c>
      <c r="C644" s="21">
        <f>C645</f>
        <v>2000</v>
      </c>
      <c r="D644" s="21">
        <f t="shared" ref="D644:J644" si="230">D645</f>
        <v>0</v>
      </c>
      <c r="E644" s="21">
        <f t="shared" si="230"/>
        <v>2000</v>
      </c>
      <c r="F644" s="21">
        <f t="shared" si="230"/>
        <v>0</v>
      </c>
      <c r="G644" s="21">
        <f t="shared" si="230"/>
        <v>0</v>
      </c>
      <c r="H644" s="21">
        <f t="shared" si="230"/>
        <v>0</v>
      </c>
      <c r="I644" s="21">
        <f t="shared" si="230"/>
        <v>0</v>
      </c>
      <c r="J644" s="21">
        <f t="shared" si="230"/>
        <v>0</v>
      </c>
      <c r="K644" s="25"/>
    </row>
    <row r="645" spans="1:11" x14ac:dyDescent="0.25">
      <c r="A645" s="19">
        <v>632</v>
      </c>
      <c r="B645" s="26" t="s">
        <v>3</v>
      </c>
      <c r="C645" s="21">
        <f>D645+E645+F645+G645+H645</f>
        <v>2000</v>
      </c>
      <c r="D645" s="21">
        <v>0</v>
      </c>
      <c r="E645" s="21">
        <v>2000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5"/>
    </row>
    <row r="646" spans="1:11" x14ac:dyDescent="0.25">
      <c r="A646" s="19">
        <v>633</v>
      </c>
      <c r="B646" s="24" t="s">
        <v>138</v>
      </c>
      <c r="C646" s="21"/>
      <c r="D646" s="21"/>
      <c r="E646" s="21"/>
      <c r="F646" s="21"/>
      <c r="G646" s="21"/>
      <c r="H646" s="21"/>
      <c r="I646" s="21"/>
      <c r="J646" s="21"/>
      <c r="K646" s="25"/>
    </row>
    <row r="647" spans="1:11" ht="28.5" x14ac:dyDescent="0.25">
      <c r="A647" s="19">
        <v>634</v>
      </c>
      <c r="B647" s="26" t="s">
        <v>246</v>
      </c>
      <c r="C647" s="21">
        <f>C648</f>
        <v>15027200</v>
      </c>
      <c r="D647" s="21">
        <f t="shared" ref="D647:J647" si="231">D648</f>
        <v>0</v>
      </c>
      <c r="E647" s="21">
        <f t="shared" si="231"/>
        <v>0</v>
      </c>
      <c r="F647" s="21">
        <f t="shared" si="231"/>
        <v>2648700</v>
      </c>
      <c r="G647" s="21">
        <f t="shared" si="231"/>
        <v>2670600</v>
      </c>
      <c r="H647" s="21">
        <f t="shared" si="231"/>
        <v>3052400</v>
      </c>
      <c r="I647" s="21">
        <f t="shared" si="231"/>
        <v>3323200</v>
      </c>
      <c r="J647" s="21">
        <f t="shared" si="231"/>
        <v>3332300</v>
      </c>
      <c r="K647" s="25"/>
    </row>
    <row r="648" spans="1:11" x14ac:dyDescent="0.25">
      <c r="A648" s="19">
        <v>635</v>
      </c>
      <c r="B648" s="26" t="s">
        <v>3</v>
      </c>
      <c r="C648" s="21">
        <f>D648+E648+F648+G648+H648+I648+J648</f>
        <v>15027200</v>
      </c>
      <c r="D648" s="21">
        <v>0</v>
      </c>
      <c r="E648" s="21">
        <v>0</v>
      </c>
      <c r="F648" s="21">
        <v>2648700</v>
      </c>
      <c r="G648" s="21">
        <v>2670600</v>
      </c>
      <c r="H648" s="21">
        <v>3052400</v>
      </c>
      <c r="I648" s="21">
        <v>3323200</v>
      </c>
      <c r="J648" s="21">
        <v>3332300</v>
      </c>
      <c r="K648" s="25"/>
    </row>
    <row r="649" spans="1:11" x14ac:dyDescent="0.25">
      <c r="A649" s="19">
        <v>636</v>
      </c>
      <c r="B649" s="24" t="s">
        <v>139</v>
      </c>
      <c r="C649" s="21"/>
      <c r="D649" s="21"/>
      <c r="E649" s="21"/>
      <c r="F649" s="21"/>
      <c r="G649" s="21"/>
      <c r="H649" s="21"/>
      <c r="I649" s="21"/>
      <c r="J649" s="21"/>
      <c r="K649" s="25"/>
    </row>
    <row r="650" spans="1:11" ht="57" x14ac:dyDescent="0.25">
      <c r="A650" s="19">
        <v>637</v>
      </c>
      <c r="B650" s="26" t="s">
        <v>266</v>
      </c>
      <c r="C650" s="21">
        <f>C651</f>
        <v>356321</v>
      </c>
      <c r="D650" s="21">
        <f t="shared" ref="D650:J650" si="232">D651</f>
        <v>0</v>
      </c>
      <c r="E650" s="21">
        <f t="shared" si="232"/>
        <v>0</v>
      </c>
      <c r="F650" s="21">
        <f t="shared" si="232"/>
        <v>0</v>
      </c>
      <c r="G650" s="21">
        <f t="shared" si="232"/>
        <v>356321</v>
      </c>
      <c r="H650" s="21">
        <f t="shared" si="232"/>
        <v>0</v>
      </c>
      <c r="I650" s="21">
        <f t="shared" si="232"/>
        <v>0</v>
      </c>
      <c r="J650" s="21">
        <f t="shared" si="232"/>
        <v>0</v>
      </c>
      <c r="K650" s="25"/>
    </row>
    <row r="651" spans="1:11" x14ac:dyDescent="0.25">
      <c r="A651" s="19">
        <v>638</v>
      </c>
      <c r="B651" s="26" t="s">
        <v>2</v>
      </c>
      <c r="C651" s="21">
        <f>D651+E651+F651+G651+H651+I651+J651</f>
        <v>356321</v>
      </c>
      <c r="D651" s="21">
        <v>0</v>
      </c>
      <c r="E651" s="21">
        <v>0</v>
      </c>
      <c r="F651" s="21">
        <v>0</v>
      </c>
      <c r="G651" s="21">
        <v>356321</v>
      </c>
      <c r="H651" s="21">
        <v>0</v>
      </c>
      <c r="I651" s="21">
        <v>0</v>
      </c>
      <c r="J651" s="21">
        <v>0</v>
      </c>
      <c r="K651" s="25"/>
    </row>
    <row r="652" spans="1:11" x14ac:dyDescent="0.25">
      <c r="A652" s="19">
        <v>639</v>
      </c>
      <c r="B652" s="81" t="s">
        <v>199</v>
      </c>
      <c r="C652" s="83"/>
      <c r="D652" s="83"/>
      <c r="E652" s="83"/>
      <c r="F652" s="83"/>
      <c r="G652" s="83"/>
      <c r="H652" s="83"/>
      <c r="I652" s="83"/>
      <c r="J652" s="83"/>
      <c r="K652" s="83"/>
    </row>
    <row r="653" spans="1:11" ht="28.5" customHeight="1" x14ac:dyDescent="0.25">
      <c r="A653" s="19">
        <v>640</v>
      </c>
      <c r="B653" s="24" t="s">
        <v>146</v>
      </c>
      <c r="C653" s="21">
        <f>C654+C655+C656</f>
        <v>654347976</v>
      </c>
      <c r="D653" s="21">
        <f t="shared" ref="D653:J653" si="233">D654+D655+D656</f>
        <v>82554100</v>
      </c>
      <c r="E653" s="21">
        <f t="shared" si="233"/>
        <v>89756660</v>
      </c>
      <c r="F653" s="21">
        <f t="shared" si="233"/>
        <v>97693900</v>
      </c>
      <c r="G653" s="21">
        <f t="shared" si="233"/>
        <v>97307766</v>
      </c>
      <c r="H653" s="21">
        <f t="shared" si="233"/>
        <v>96178650</v>
      </c>
      <c r="I653" s="21">
        <f t="shared" si="233"/>
        <v>95694400</v>
      </c>
      <c r="J653" s="21">
        <f t="shared" si="233"/>
        <v>95162500</v>
      </c>
      <c r="K653" s="25" t="s">
        <v>37</v>
      </c>
    </row>
    <row r="654" spans="1:11" x14ac:dyDescent="0.25">
      <c r="A654" s="19">
        <v>641</v>
      </c>
      <c r="B654" s="26" t="s">
        <v>76</v>
      </c>
      <c r="C654" s="21">
        <f>C687+C690+C708</f>
        <v>124087500</v>
      </c>
      <c r="D654" s="21">
        <f t="shared" ref="D654:J654" si="234">D687+D690+D708</f>
        <v>18592000</v>
      </c>
      <c r="E654" s="21">
        <f t="shared" si="234"/>
        <v>21049000</v>
      </c>
      <c r="F654" s="21">
        <f t="shared" si="234"/>
        <v>25808000</v>
      </c>
      <c r="G654" s="21">
        <f t="shared" si="234"/>
        <v>17897700</v>
      </c>
      <c r="H654" s="21">
        <f t="shared" si="234"/>
        <v>14363700</v>
      </c>
      <c r="I654" s="21">
        <f t="shared" si="234"/>
        <v>13281900</v>
      </c>
      <c r="J654" s="21">
        <f t="shared" si="234"/>
        <v>13095200</v>
      </c>
      <c r="K654" s="55" t="s">
        <v>37</v>
      </c>
    </row>
    <row r="655" spans="1:11" x14ac:dyDescent="0.25">
      <c r="A655" s="19">
        <v>642</v>
      </c>
      <c r="B655" s="26" t="s">
        <v>77</v>
      </c>
      <c r="C655" s="21">
        <f>C680+C684+C691</f>
        <v>514845300</v>
      </c>
      <c r="D655" s="21">
        <f t="shared" ref="D655:J655" si="235">D680+D684+D691</f>
        <v>61063800</v>
      </c>
      <c r="E655" s="21">
        <f t="shared" si="235"/>
        <v>66576700</v>
      </c>
      <c r="F655" s="21">
        <f t="shared" si="235"/>
        <v>69305900</v>
      </c>
      <c r="G655" s="21">
        <f t="shared" si="235"/>
        <v>76825600</v>
      </c>
      <c r="H655" s="21">
        <f t="shared" si="235"/>
        <v>79782000</v>
      </c>
      <c r="I655" s="21">
        <f t="shared" si="235"/>
        <v>80824000</v>
      </c>
      <c r="J655" s="21">
        <f t="shared" si="235"/>
        <v>80467300</v>
      </c>
      <c r="K655" s="55"/>
    </row>
    <row r="656" spans="1:11" x14ac:dyDescent="0.25">
      <c r="A656" s="19">
        <v>643</v>
      </c>
      <c r="B656" s="26" t="s">
        <v>78</v>
      </c>
      <c r="C656" s="21">
        <f>C659+C662+C665+C668+C671+C674+C677+C697+C700+C703+C706+C712+C715+C718+C721</f>
        <v>15415176</v>
      </c>
      <c r="D656" s="21">
        <f t="shared" ref="D656:H656" si="236">D659+D662+D665+D668+D671+D674+D677+D697+D700+D703+D706+D712</f>
        <v>2898300</v>
      </c>
      <c r="E656" s="21">
        <f t="shared" si="236"/>
        <v>2130960</v>
      </c>
      <c r="F656" s="21">
        <f t="shared" si="236"/>
        <v>2580000</v>
      </c>
      <c r="G656" s="21">
        <f t="shared" si="236"/>
        <v>2584466</v>
      </c>
      <c r="H656" s="21">
        <f t="shared" si="236"/>
        <v>2032950</v>
      </c>
      <c r="I656" s="21">
        <f>I659+I662+I665+I668+I671+I674+I677+I697+I700+I703+I706+I712+I715</f>
        <v>1588500</v>
      </c>
      <c r="J656" s="21">
        <f>J659+J662+J665+J668+J671+J674+J677+J697+J700+J703+J706+J712+J715+J718+J721</f>
        <v>1600000</v>
      </c>
      <c r="K656" s="55" t="s">
        <v>37</v>
      </c>
    </row>
    <row r="657" spans="1:11" x14ac:dyDescent="0.25">
      <c r="A657" s="19">
        <v>644</v>
      </c>
      <c r="B657" s="24" t="s">
        <v>109</v>
      </c>
      <c r="C657" s="21"/>
      <c r="D657" s="21"/>
      <c r="E657" s="21"/>
      <c r="F657" s="21"/>
      <c r="G657" s="21"/>
      <c r="H657" s="21"/>
      <c r="I657" s="21"/>
      <c r="J657" s="21"/>
      <c r="K657" s="55"/>
    </row>
    <row r="658" spans="1:11" ht="52.5" customHeight="1" x14ac:dyDescent="0.25">
      <c r="A658" s="19">
        <v>645</v>
      </c>
      <c r="B658" s="40" t="s">
        <v>147</v>
      </c>
      <c r="C658" s="21">
        <f>C659</f>
        <v>0</v>
      </c>
      <c r="D658" s="21">
        <f t="shared" ref="D658:J658" si="237">D659</f>
        <v>0</v>
      </c>
      <c r="E658" s="21">
        <f t="shared" si="237"/>
        <v>0</v>
      </c>
      <c r="F658" s="21">
        <f t="shared" si="237"/>
        <v>0</v>
      </c>
      <c r="G658" s="21">
        <f t="shared" si="237"/>
        <v>0</v>
      </c>
      <c r="H658" s="21">
        <f t="shared" si="237"/>
        <v>0</v>
      </c>
      <c r="I658" s="21">
        <f t="shared" si="237"/>
        <v>0</v>
      </c>
      <c r="J658" s="21">
        <f t="shared" si="237"/>
        <v>0</v>
      </c>
      <c r="K658" s="25"/>
    </row>
    <row r="659" spans="1:11" x14ac:dyDescent="0.25">
      <c r="A659" s="19">
        <v>646</v>
      </c>
      <c r="B659" s="40" t="s">
        <v>78</v>
      </c>
      <c r="C659" s="21">
        <f>SUM(D659:J659)</f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5" t="s">
        <v>37</v>
      </c>
    </row>
    <row r="660" spans="1:11" x14ac:dyDescent="0.25">
      <c r="A660" s="19">
        <v>647</v>
      </c>
      <c r="B660" s="24" t="s">
        <v>110</v>
      </c>
      <c r="C660" s="21"/>
      <c r="D660" s="21"/>
      <c r="E660" s="21"/>
      <c r="F660" s="21"/>
      <c r="G660" s="21"/>
      <c r="H660" s="21"/>
      <c r="I660" s="21"/>
      <c r="J660" s="21"/>
      <c r="K660" s="25"/>
    </row>
    <row r="661" spans="1:11" ht="48" customHeight="1" x14ac:dyDescent="0.25">
      <c r="A661" s="19">
        <v>648</v>
      </c>
      <c r="B661" s="26" t="s">
        <v>276</v>
      </c>
      <c r="C661" s="21">
        <f>C662</f>
        <v>4809232.2</v>
      </c>
      <c r="D661" s="21">
        <f t="shared" ref="D661:J661" si="238">D662</f>
        <v>719200</v>
      </c>
      <c r="E661" s="21">
        <f t="shared" si="238"/>
        <v>628032.19999999995</v>
      </c>
      <c r="F661" s="21">
        <f t="shared" si="238"/>
        <v>600000</v>
      </c>
      <c r="G661" s="21">
        <f t="shared" si="238"/>
        <v>600000</v>
      </c>
      <c r="H661" s="21">
        <f t="shared" si="238"/>
        <v>690000</v>
      </c>
      <c r="I661" s="21">
        <f t="shared" si="238"/>
        <v>780000</v>
      </c>
      <c r="J661" s="21">
        <f t="shared" si="238"/>
        <v>792000</v>
      </c>
      <c r="K661" s="25"/>
    </row>
    <row r="662" spans="1:11" x14ac:dyDescent="0.25">
      <c r="A662" s="19">
        <v>649</v>
      </c>
      <c r="B662" s="40" t="s">
        <v>78</v>
      </c>
      <c r="C662" s="21">
        <f>SUM(D662:J662)</f>
        <v>4809232.2</v>
      </c>
      <c r="D662" s="21">
        <v>719200</v>
      </c>
      <c r="E662" s="21">
        <v>628032.19999999995</v>
      </c>
      <c r="F662" s="21">
        <v>600000</v>
      </c>
      <c r="G662" s="21">
        <v>600000</v>
      </c>
      <c r="H662" s="21">
        <v>690000</v>
      </c>
      <c r="I662" s="21">
        <v>780000</v>
      </c>
      <c r="J662" s="21">
        <v>792000</v>
      </c>
      <c r="K662" s="25" t="s">
        <v>37</v>
      </c>
    </row>
    <row r="663" spans="1:11" x14ac:dyDescent="0.25">
      <c r="A663" s="19">
        <v>650</v>
      </c>
      <c r="B663" s="24" t="s">
        <v>112</v>
      </c>
      <c r="C663" s="21"/>
      <c r="D663" s="21"/>
      <c r="E663" s="21"/>
      <c r="F663" s="21"/>
      <c r="G663" s="21"/>
      <c r="H663" s="21"/>
      <c r="I663" s="21"/>
      <c r="J663" s="21"/>
      <c r="K663" s="25"/>
    </row>
    <row r="664" spans="1:11" ht="60.75" customHeight="1" x14ac:dyDescent="0.25">
      <c r="A664" s="19">
        <v>651</v>
      </c>
      <c r="B664" s="26" t="s">
        <v>277</v>
      </c>
      <c r="C664" s="21">
        <f>C665</f>
        <v>0</v>
      </c>
      <c r="D664" s="21">
        <f t="shared" ref="D664:J664" si="239">D665</f>
        <v>0</v>
      </c>
      <c r="E664" s="21">
        <f t="shared" si="239"/>
        <v>0</v>
      </c>
      <c r="F664" s="21">
        <f t="shared" si="239"/>
        <v>0</v>
      </c>
      <c r="G664" s="21">
        <f t="shared" si="239"/>
        <v>0</v>
      </c>
      <c r="H664" s="21">
        <f t="shared" si="239"/>
        <v>0</v>
      </c>
      <c r="I664" s="21">
        <f t="shared" si="239"/>
        <v>0</v>
      </c>
      <c r="J664" s="21">
        <f t="shared" si="239"/>
        <v>0</v>
      </c>
      <c r="K664" s="25"/>
    </row>
    <row r="665" spans="1:11" x14ac:dyDescent="0.25">
      <c r="A665" s="19">
        <v>652</v>
      </c>
      <c r="B665" s="40" t="s">
        <v>78</v>
      </c>
      <c r="C665" s="21">
        <f>SUM(D665:J665)</f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5" t="s">
        <v>37</v>
      </c>
    </row>
    <row r="666" spans="1:11" x14ac:dyDescent="0.25">
      <c r="A666" s="19">
        <v>653</v>
      </c>
      <c r="B666" s="24" t="s">
        <v>114</v>
      </c>
      <c r="C666" s="21"/>
      <c r="D666" s="21"/>
      <c r="E666" s="21"/>
      <c r="F666" s="21"/>
      <c r="G666" s="21"/>
      <c r="H666" s="21"/>
      <c r="I666" s="21"/>
      <c r="J666" s="21"/>
      <c r="K666" s="25"/>
    </row>
    <row r="667" spans="1:11" ht="65.25" customHeight="1" x14ac:dyDescent="0.25">
      <c r="A667" s="19">
        <v>654</v>
      </c>
      <c r="B667" s="26" t="s">
        <v>278</v>
      </c>
      <c r="C667" s="21">
        <f>C668</f>
        <v>373750</v>
      </c>
      <c r="D667" s="21">
        <f t="shared" ref="D667:J667" si="240">D668</f>
        <v>46000</v>
      </c>
      <c r="E667" s="21">
        <f t="shared" si="240"/>
        <v>28750</v>
      </c>
      <c r="F667" s="21">
        <f t="shared" si="240"/>
        <v>69000</v>
      </c>
      <c r="G667" s="21">
        <f t="shared" si="240"/>
        <v>69000</v>
      </c>
      <c r="H667" s="21">
        <f t="shared" si="240"/>
        <v>46000</v>
      </c>
      <c r="I667" s="21">
        <f t="shared" si="240"/>
        <v>57500</v>
      </c>
      <c r="J667" s="21">
        <f t="shared" si="240"/>
        <v>57500</v>
      </c>
      <c r="K667" s="25"/>
    </row>
    <row r="668" spans="1:11" x14ac:dyDescent="0.25">
      <c r="A668" s="19">
        <v>655</v>
      </c>
      <c r="B668" s="40" t="s">
        <v>78</v>
      </c>
      <c r="C668" s="21">
        <f>SUM(D668:J668)</f>
        <v>373750</v>
      </c>
      <c r="D668" s="21">
        <v>46000</v>
      </c>
      <c r="E668" s="21">
        <v>28750</v>
      </c>
      <c r="F668" s="21">
        <v>69000</v>
      </c>
      <c r="G668" s="21">
        <v>69000</v>
      </c>
      <c r="H668" s="21">
        <v>46000</v>
      </c>
      <c r="I668" s="21">
        <v>57500</v>
      </c>
      <c r="J668" s="21">
        <v>57500</v>
      </c>
      <c r="K668" s="25" t="s">
        <v>37</v>
      </c>
    </row>
    <row r="669" spans="1:11" x14ac:dyDescent="0.25">
      <c r="A669" s="19">
        <v>656</v>
      </c>
      <c r="B669" s="24" t="s">
        <v>115</v>
      </c>
      <c r="C669" s="21"/>
      <c r="D669" s="21"/>
      <c r="E669" s="21"/>
      <c r="F669" s="21"/>
      <c r="G669" s="21"/>
      <c r="H669" s="21"/>
      <c r="I669" s="21"/>
      <c r="J669" s="21"/>
      <c r="K669" s="25"/>
    </row>
    <row r="670" spans="1:11" ht="45" customHeight="1" x14ac:dyDescent="0.25">
      <c r="A670" s="19">
        <v>657</v>
      </c>
      <c r="B670" s="26" t="s">
        <v>279</v>
      </c>
      <c r="C670" s="21">
        <f>C671</f>
        <v>534500</v>
      </c>
      <c r="D670" s="21">
        <f t="shared" ref="D670:J670" si="241">D671</f>
        <v>82000</v>
      </c>
      <c r="E670" s="21">
        <f t="shared" si="241"/>
        <v>52500</v>
      </c>
      <c r="F670" s="21">
        <f t="shared" si="241"/>
        <v>82000</v>
      </c>
      <c r="G670" s="21">
        <f t="shared" si="241"/>
        <v>82000</v>
      </c>
      <c r="H670" s="21">
        <f t="shared" si="241"/>
        <v>72000</v>
      </c>
      <c r="I670" s="21">
        <f t="shared" si="241"/>
        <v>82000</v>
      </c>
      <c r="J670" s="21">
        <f t="shared" si="241"/>
        <v>82000</v>
      </c>
      <c r="K670" s="25"/>
    </row>
    <row r="671" spans="1:11" x14ac:dyDescent="0.25">
      <c r="A671" s="19">
        <v>658</v>
      </c>
      <c r="B671" s="40" t="s">
        <v>78</v>
      </c>
      <c r="C671" s="21">
        <f>SUM(D671:J671)</f>
        <v>534500</v>
      </c>
      <c r="D671" s="21">
        <v>82000</v>
      </c>
      <c r="E671" s="21">
        <v>52500</v>
      </c>
      <c r="F671" s="21">
        <v>82000</v>
      </c>
      <c r="G671" s="21">
        <v>82000</v>
      </c>
      <c r="H671" s="21">
        <v>72000</v>
      </c>
      <c r="I671" s="21">
        <v>82000</v>
      </c>
      <c r="J671" s="21">
        <v>82000</v>
      </c>
      <c r="K671" s="25" t="s">
        <v>37</v>
      </c>
    </row>
    <row r="672" spans="1:11" x14ac:dyDescent="0.25">
      <c r="A672" s="19">
        <v>659</v>
      </c>
      <c r="B672" s="24" t="s">
        <v>116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48.75" customHeight="1" x14ac:dyDescent="0.25">
      <c r="A673" s="19">
        <v>660</v>
      </c>
      <c r="B673" s="26" t="s">
        <v>280</v>
      </c>
      <c r="C673" s="21">
        <f>C674</f>
        <v>3680150</v>
      </c>
      <c r="D673" s="21">
        <f t="shared" ref="D673:J673" si="242">D674</f>
        <v>414500</v>
      </c>
      <c r="E673" s="21">
        <v>181650</v>
      </c>
      <c r="F673" s="21">
        <v>700000</v>
      </c>
      <c r="G673" s="21">
        <v>614700</v>
      </c>
      <c r="H673" s="21">
        <f t="shared" si="242"/>
        <v>577800</v>
      </c>
      <c r="I673" s="21">
        <f t="shared" si="242"/>
        <v>623000</v>
      </c>
      <c r="J673" s="21">
        <f t="shared" si="242"/>
        <v>568500</v>
      </c>
      <c r="K673" s="25"/>
    </row>
    <row r="674" spans="1:11" x14ac:dyDescent="0.25">
      <c r="A674" s="19">
        <v>661</v>
      </c>
      <c r="B674" s="40" t="s">
        <v>78</v>
      </c>
      <c r="C674" s="21">
        <f>D674+E674+F674+G674+H674+I674+J674</f>
        <v>3680150</v>
      </c>
      <c r="D674" s="21">
        <v>414500</v>
      </c>
      <c r="E674" s="21">
        <v>181650</v>
      </c>
      <c r="F674" s="21">
        <v>700000</v>
      </c>
      <c r="G674" s="21">
        <v>614700</v>
      </c>
      <c r="H674" s="21">
        <v>577800</v>
      </c>
      <c r="I674" s="21">
        <v>623000</v>
      </c>
      <c r="J674" s="21">
        <v>568500</v>
      </c>
      <c r="K674" s="25" t="s">
        <v>37</v>
      </c>
    </row>
    <row r="675" spans="1:11" x14ac:dyDescent="0.25">
      <c r="A675" s="19">
        <v>662</v>
      </c>
      <c r="B675" s="24" t="s">
        <v>131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33.75" customHeight="1" x14ac:dyDescent="0.25">
      <c r="A676" s="19">
        <v>663</v>
      </c>
      <c r="B676" s="40" t="s">
        <v>79</v>
      </c>
      <c r="C676" s="21">
        <f>C677</f>
        <v>20200</v>
      </c>
      <c r="D676" s="21">
        <f t="shared" ref="D676:I676" si="243">D677</f>
        <v>20200</v>
      </c>
      <c r="E676" s="21">
        <f t="shared" si="243"/>
        <v>0</v>
      </c>
      <c r="F676" s="21">
        <f t="shared" si="243"/>
        <v>0</v>
      </c>
      <c r="G676" s="21">
        <f t="shared" si="243"/>
        <v>0</v>
      </c>
      <c r="H676" s="21">
        <f t="shared" si="243"/>
        <v>0</v>
      </c>
      <c r="I676" s="21">
        <f t="shared" si="243"/>
        <v>0</v>
      </c>
      <c r="J676" s="21">
        <v>0</v>
      </c>
      <c r="K676" s="25"/>
    </row>
    <row r="677" spans="1:11" x14ac:dyDescent="0.25">
      <c r="A677" s="19">
        <v>664</v>
      </c>
      <c r="B677" s="40" t="s">
        <v>78</v>
      </c>
      <c r="C677" s="21">
        <f>D677</f>
        <v>20200</v>
      </c>
      <c r="D677" s="21">
        <v>20200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5"/>
    </row>
    <row r="678" spans="1:11" x14ac:dyDescent="0.25">
      <c r="A678" s="19">
        <v>665</v>
      </c>
      <c r="B678" s="24" t="s">
        <v>132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228" customHeight="1" x14ac:dyDescent="0.25">
      <c r="A679" s="19">
        <v>666</v>
      </c>
      <c r="B679" s="26" t="s">
        <v>281</v>
      </c>
      <c r="C679" s="21">
        <f>C680</f>
        <v>193049700</v>
      </c>
      <c r="D679" s="21">
        <f t="shared" ref="D679:J679" si="244">D680</f>
        <v>23474000</v>
      </c>
      <c r="E679" s="21">
        <v>24952000</v>
      </c>
      <c r="F679" s="21">
        <v>24296000</v>
      </c>
      <c r="G679" s="21">
        <v>28374000</v>
      </c>
      <c r="H679" s="21">
        <f t="shared" si="244"/>
        <v>30696000</v>
      </c>
      <c r="I679" s="21">
        <f t="shared" si="244"/>
        <v>29760000</v>
      </c>
      <c r="J679" s="21">
        <f t="shared" si="244"/>
        <v>31497700</v>
      </c>
      <c r="K679" s="25"/>
    </row>
    <row r="680" spans="1:11" x14ac:dyDescent="0.25">
      <c r="A680" s="19">
        <v>667</v>
      </c>
      <c r="B680" s="26" t="s">
        <v>77</v>
      </c>
      <c r="C680" s="21">
        <f>SUM(D680:J680)</f>
        <v>193049700</v>
      </c>
      <c r="D680" s="21">
        <v>23474000</v>
      </c>
      <c r="E680" s="21">
        <v>24952000</v>
      </c>
      <c r="F680" s="21">
        <v>24296000</v>
      </c>
      <c r="G680" s="21">
        <v>28374000</v>
      </c>
      <c r="H680" s="21">
        <v>30696000</v>
      </c>
      <c r="I680" s="21">
        <v>29760000</v>
      </c>
      <c r="J680" s="21">
        <v>31497700</v>
      </c>
      <c r="K680" s="25" t="s">
        <v>37</v>
      </c>
    </row>
    <row r="681" spans="1:11" x14ac:dyDescent="0.25">
      <c r="A681" s="19">
        <v>668</v>
      </c>
      <c r="B681" s="24" t="s">
        <v>133</v>
      </c>
      <c r="C681" s="21"/>
      <c r="D681" s="21"/>
      <c r="E681" s="21"/>
      <c r="F681" s="21"/>
      <c r="G681" s="21"/>
      <c r="H681" s="21"/>
      <c r="I681" s="21"/>
      <c r="J681" s="21"/>
      <c r="K681" s="25"/>
    </row>
    <row r="682" spans="1:11" ht="244.5" customHeight="1" x14ac:dyDescent="0.25">
      <c r="A682" s="19">
        <v>669</v>
      </c>
      <c r="B682" s="26" t="s">
        <v>80</v>
      </c>
      <c r="C682" s="21">
        <f>C684</f>
        <v>316954600</v>
      </c>
      <c r="D682" s="21">
        <f t="shared" ref="D682:J682" si="245">D684</f>
        <v>37360000</v>
      </c>
      <c r="E682" s="21">
        <f t="shared" si="245"/>
        <v>40472000</v>
      </c>
      <c r="F682" s="21">
        <f t="shared" si="245"/>
        <v>43322000</v>
      </c>
      <c r="G682" s="21">
        <f t="shared" si="245"/>
        <v>46711000</v>
      </c>
      <c r="H682" s="21">
        <f t="shared" si="245"/>
        <v>49086000</v>
      </c>
      <c r="I682" s="21">
        <f t="shared" si="245"/>
        <v>51064000</v>
      </c>
      <c r="J682" s="21">
        <f t="shared" si="245"/>
        <v>48939600</v>
      </c>
      <c r="K682" s="25"/>
    </row>
    <row r="683" spans="1:11" x14ac:dyDescent="0.25">
      <c r="A683" s="19">
        <v>670</v>
      </c>
      <c r="B683" s="40" t="s">
        <v>81</v>
      </c>
      <c r="C683" s="21"/>
      <c r="D683" s="21"/>
      <c r="E683" s="21"/>
      <c r="F683" s="21"/>
      <c r="G683" s="21"/>
      <c r="H683" s="21"/>
      <c r="I683" s="21"/>
      <c r="J683" s="21"/>
      <c r="K683" s="25"/>
    </row>
    <row r="684" spans="1:11" x14ac:dyDescent="0.25">
      <c r="A684" s="19">
        <v>671</v>
      </c>
      <c r="B684" s="26" t="s">
        <v>77</v>
      </c>
      <c r="C684" s="21">
        <f>SUM(D684:J684)</f>
        <v>316954600</v>
      </c>
      <c r="D684" s="21">
        <v>37360000</v>
      </c>
      <c r="E684" s="21">
        <v>40472000</v>
      </c>
      <c r="F684" s="21">
        <v>43322000</v>
      </c>
      <c r="G684" s="21">
        <v>46711000</v>
      </c>
      <c r="H684" s="21">
        <v>49086000</v>
      </c>
      <c r="I684" s="21">
        <v>51064000</v>
      </c>
      <c r="J684" s="21">
        <v>48939600</v>
      </c>
      <c r="K684" s="25" t="s">
        <v>37</v>
      </c>
    </row>
    <row r="685" spans="1:11" x14ac:dyDescent="0.25">
      <c r="A685" s="19">
        <v>672</v>
      </c>
      <c r="B685" s="24" t="s">
        <v>138</v>
      </c>
      <c r="C685" s="21"/>
      <c r="D685" s="21"/>
      <c r="E685" s="21"/>
      <c r="F685" s="21"/>
      <c r="G685" s="21"/>
      <c r="H685" s="21"/>
      <c r="I685" s="21"/>
      <c r="J685" s="21"/>
      <c r="K685" s="25"/>
    </row>
    <row r="686" spans="1:11" ht="231" customHeight="1" x14ac:dyDescent="0.25">
      <c r="A686" s="19">
        <v>673</v>
      </c>
      <c r="B686" s="26" t="s">
        <v>288</v>
      </c>
      <c r="C686" s="21">
        <f>C687</f>
        <v>123945600</v>
      </c>
      <c r="D686" s="21">
        <f t="shared" ref="D686:J686" si="246">D687</f>
        <v>18592000</v>
      </c>
      <c r="E686" s="21">
        <f t="shared" si="246"/>
        <v>21049000</v>
      </c>
      <c r="F686" s="21">
        <f t="shared" si="246"/>
        <v>25808000</v>
      </c>
      <c r="G686" s="21">
        <f t="shared" si="246"/>
        <v>17862000</v>
      </c>
      <c r="H686" s="21">
        <f t="shared" si="246"/>
        <v>14334000</v>
      </c>
      <c r="I686" s="21">
        <f t="shared" si="246"/>
        <v>13235000</v>
      </c>
      <c r="J686" s="21">
        <f t="shared" si="246"/>
        <v>13065600</v>
      </c>
      <c r="K686" s="25">
        <v>9</v>
      </c>
    </row>
    <row r="687" spans="1:11" x14ac:dyDescent="0.25">
      <c r="A687" s="19">
        <v>674</v>
      </c>
      <c r="B687" s="26" t="s">
        <v>76</v>
      </c>
      <c r="C687" s="21">
        <f>SUM(D687:J687)</f>
        <v>123945600</v>
      </c>
      <c r="D687" s="21">
        <v>18592000</v>
      </c>
      <c r="E687" s="21">
        <v>21049000</v>
      </c>
      <c r="F687" s="21">
        <v>25808000</v>
      </c>
      <c r="G687" s="21">
        <v>17862000</v>
      </c>
      <c r="H687" s="21">
        <v>14334000</v>
      </c>
      <c r="I687" s="21">
        <v>13235000</v>
      </c>
      <c r="J687" s="21">
        <v>13065600</v>
      </c>
      <c r="K687" s="25" t="s">
        <v>37</v>
      </c>
    </row>
    <row r="688" spans="1:11" x14ac:dyDescent="0.25">
      <c r="A688" s="19">
        <v>675</v>
      </c>
      <c r="B688" s="24" t="s">
        <v>139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141.75" customHeight="1" x14ac:dyDescent="0.25">
      <c r="A689" s="19">
        <v>676</v>
      </c>
      <c r="B689" s="26" t="s">
        <v>162</v>
      </c>
      <c r="C689" s="21">
        <f>C691</f>
        <v>4841000</v>
      </c>
      <c r="D689" s="21">
        <f t="shared" ref="D689:J689" si="247">D691</f>
        <v>229800</v>
      </c>
      <c r="E689" s="21">
        <f t="shared" si="247"/>
        <v>1152700</v>
      </c>
      <c r="F689" s="21">
        <f t="shared" si="247"/>
        <v>1687900</v>
      </c>
      <c r="G689" s="21">
        <f t="shared" si="247"/>
        <v>1740600</v>
      </c>
      <c r="H689" s="21">
        <f t="shared" si="247"/>
        <v>0</v>
      </c>
      <c r="I689" s="21">
        <f t="shared" si="247"/>
        <v>0</v>
      </c>
      <c r="J689" s="21">
        <f t="shared" si="247"/>
        <v>30000</v>
      </c>
      <c r="K689" s="25" t="s">
        <v>50</v>
      </c>
    </row>
    <row r="690" spans="1:11" x14ac:dyDescent="0.25">
      <c r="A690" s="19">
        <v>677</v>
      </c>
      <c r="B690" s="26" t="s">
        <v>1</v>
      </c>
      <c r="C690" s="21">
        <v>0</v>
      </c>
      <c r="D690" s="21">
        <v>0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5" t="s">
        <v>14</v>
      </c>
    </row>
    <row r="691" spans="1:11" x14ac:dyDescent="0.25">
      <c r="A691" s="19">
        <v>678</v>
      </c>
      <c r="B691" s="26" t="s">
        <v>77</v>
      </c>
      <c r="C691" s="21">
        <f>D691+E691+F691+G691+H691+I691+J691</f>
        <v>4841000</v>
      </c>
      <c r="D691" s="21">
        <v>229800</v>
      </c>
      <c r="E691" s="21">
        <v>1152700</v>
      </c>
      <c r="F691" s="21">
        <v>1687900</v>
      </c>
      <c r="G691" s="21">
        <v>1740600</v>
      </c>
      <c r="H691" s="21">
        <v>0</v>
      </c>
      <c r="I691" s="21">
        <v>0</v>
      </c>
      <c r="J691" s="21">
        <v>30000</v>
      </c>
      <c r="K691" s="25" t="s">
        <v>50</v>
      </c>
    </row>
    <row r="692" spans="1:11" x14ac:dyDescent="0.25">
      <c r="A692" s="19">
        <v>679</v>
      </c>
      <c r="B692" s="26" t="s">
        <v>3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5" t="s">
        <v>14</v>
      </c>
    </row>
    <row r="693" spans="1:11" x14ac:dyDescent="0.25">
      <c r="A693" s="19">
        <v>680</v>
      </c>
      <c r="B693" s="24" t="s">
        <v>140</v>
      </c>
      <c r="C693" s="21"/>
      <c r="D693" s="21"/>
      <c r="E693" s="21"/>
      <c r="F693" s="21"/>
      <c r="G693" s="21"/>
      <c r="H693" s="21"/>
      <c r="I693" s="21"/>
      <c r="J693" s="21"/>
      <c r="K693" s="25"/>
    </row>
    <row r="694" spans="1:11" ht="95.25" customHeight="1" x14ac:dyDescent="0.25">
      <c r="A694" s="19">
        <v>681</v>
      </c>
      <c r="B694" s="26" t="s">
        <v>82</v>
      </c>
      <c r="C694" s="21">
        <f>C697</f>
        <v>600000</v>
      </c>
      <c r="D694" s="21">
        <f t="shared" ref="D694:J694" si="248">D697</f>
        <v>600000</v>
      </c>
      <c r="E694" s="21">
        <f t="shared" si="248"/>
        <v>0</v>
      </c>
      <c r="F694" s="21">
        <f t="shared" si="248"/>
        <v>0</v>
      </c>
      <c r="G694" s="21">
        <f t="shared" si="248"/>
        <v>0</v>
      </c>
      <c r="H694" s="21">
        <f t="shared" si="248"/>
        <v>0</v>
      </c>
      <c r="I694" s="21">
        <f t="shared" si="248"/>
        <v>0</v>
      </c>
      <c r="J694" s="21">
        <f t="shared" si="248"/>
        <v>0</v>
      </c>
      <c r="K694" s="25"/>
    </row>
    <row r="695" spans="1:11" x14ac:dyDescent="0.25">
      <c r="A695" s="19">
        <v>682</v>
      </c>
      <c r="B695" s="26" t="s">
        <v>1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5"/>
    </row>
    <row r="696" spans="1:11" x14ac:dyDescent="0.25">
      <c r="A696" s="19">
        <v>683</v>
      </c>
      <c r="B696" s="26" t="s">
        <v>77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/>
    </row>
    <row r="697" spans="1:11" x14ac:dyDescent="0.25">
      <c r="A697" s="19">
        <v>684</v>
      </c>
      <c r="B697" s="26" t="s">
        <v>3</v>
      </c>
      <c r="C697" s="21">
        <f>D697</f>
        <v>600000</v>
      </c>
      <c r="D697" s="21">
        <v>600000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5"/>
    </row>
    <row r="698" spans="1:11" x14ac:dyDescent="0.25">
      <c r="A698" s="19">
        <v>685</v>
      </c>
      <c r="B698" s="24" t="s">
        <v>141</v>
      </c>
      <c r="C698" s="21"/>
      <c r="D698" s="21"/>
      <c r="E698" s="21"/>
      <c r="F698" s="21"/>
      <c r="G698" s="21"/>
      <c r="H698" s="21"/>
      <c r="I698" s="21"/>
      <c r="J698" s="21"/>
      <c r="K698" s="25"/>
    </row>
    <row r="699" spans="1:11" ht="42.75" x14ac:dyDescent="0.25">
      <c r="A699" s="19">
        <v>686</v>
      </c>
      <c r="B699" s="26" t="s">
        <v>193</v>
      </c>
      <c r="C699" s="21">
        <f>C700</f>
        <v>4360464</v>
      </c>
      <c r="D699" s="21">
        <f t="shared" ref="D699:J699" si="249">D700</f>
        <v>1016400</v>
      </c>
      <c r="E699" s="21">
        <f t="shared" si="249"/>
        <v>1052564</v>
      </c>
      <c r="F699" s="21">
        <f t="shared" si="249"/>
        <v>1129000</v>
      </c>
      <c r="G699" s="21">
        <f t="shared" si="249"/>
        <v>1162500</v>
      </c>
      <c r="H699" s="21">
        <f t="shared" si="249"/>
        <v>0</v>
      </c>
      <c r="I699" s="21">
        <f t="shared" si="249"/>
        <v>0</v>
      </c>
      <c r="J699" s="21">
        <f t="shared" si="249"/>
        <v>0</v>
      </c>
      <c r="K699" s="25"/>
    </row>
    <row r="700" spans="1:11" x14ac:dyDescent="0.25">
      <c r="A700" s="19">
        <v>687</v>
      </c>
      <c r="B700" s="26" t="s">
        <v>3</v>
      </c>
      <c r="C700" s="21">
        <f>D700+E700+F700+G700+H700+I700+J700</f>
        <v>4360464</v>
      </c>
      <c r="D700" s="21">
        <v>1016400</v>
      </c>
      <c r="E700" s="21">
        <v>1052564</v>
      </c>
      <c r="F700" s="21">
        <v>1129000</v>
      </c>
      <c r="G700" s="21">
        <v>1162500</v>
      </c>
      <c r="H700" s="21">
        <v>0</v>
      </c>
      <c r="I700" s="21">
        <v>0</v>
      </c>
      <c r="J700" s="21">
        <v>0</v>
      </c>
      <c r="K700" s="25"/>
    </row>
    <row r="701" spans="1:11" x14ac:dyDescent="0.25">
      <c r="A701" s="19">
        <v>688</v>
      </c>
      <c r="B701" s="24" t="s">
        <v>142</v>
      </c>
      <c r="C701" s="21"/>
      <c r="D701" s="21"/>
      <c r="E701" s="21"/>
      <c r="F701" s="21"/>
      <c r="G701" s="21"/>
      <c r="H701" s="21"/>
      <c r="I701" s="21"/>
      <c r="J701" s="21"/>
      <c r="K701" s="25"/>
    </row>
    <row r="702" spans="1:11" ht="42.75" x14ac:dyDescent="0.25">
      <c r="A702" s="19">
        <v>689</v>
      </c>
      <c r="B702" s="26" t="s">
        <v>223</v>
      </c>
      <c r="C702" s="21">
        <f>C703</f>
        <v>193616</v>
      </c>
      <c r="D702" s="21">
        <f t="shared" ref="D702:J702" si="250">D703</f>
        <v>0</v>
      </c>
      <c r="E702" s="21">
        <f t="shared" si="250"/>
        <v>90200</v>
      </c>
      <c r="F702" s="21">
        <f t="shared" si="250"/>
        <v>0</v>
      </c>
      <c r="G702" s="21">
        <f t="shared" si="250"/>
        <v>56266</v>
      </c>
      <c r="H702" s="21">
        <f t="shared" si="250"/>
        <v>47150</v>
      </c>
      <c r="I702" s="21">
        <f t="shared" si="250"/>
        <v>0</v>
      </c>
      <c r="J702" s="21">
        <f t="shared" si="250"/>
        <v>0</v>
      </c>
      <c r="K702" s="21">
        <f t="shared" ref="K702" si="251">K703</f>
        <v>0</v>
      </c>
    </row>
    <row r="703" spans="1:11" x14ac:dyDescent="0.25">
      <c r="A703" s="19">
        <v>690</v>
      </c>
      <c r="B703" s="26" t="s">
        <v>3</v>
      </c>
      <c r="C703" s="21">
        <f>D703+E703+F703+G703+H703+I703+J703</f>
        <v>193616</v>
      </c>
      <c r="D703" s="21">
        <v>0</v>
      </c>
      <c r="E703" s="21">
        <v>90200</v>
      </c>
      <c r="F703" s="21">
        <v>0</v>
      </c>
      <c r="G703" s="21">
        <v>56266</v>
      </c>
      <c r="H703" s="21">
        <v>47150</v>
      </c>
      <c r="I703" s="21">
        <v>0</v>
      </c>
      <c r="J703" s="21">
        <v>0</v>
      </c>
      <c r="K703" s="25"/>
    </row>
    <row r="704" spans="1:11" x14ac:dyDescent="0.25">
      <c r="A704" s="19">
        <v>691</v>
      </c>
      <c r="B704" s="24" t="s">
        <v>143</v>
      </c>
      <c r="C704" s="21"/>
      <c r="D704" s="21"/>
      <c r="E704" s="21"/>
      <c r="F704" s="21"/>
      <c r="G704" s="21"/>
      <c r="H704" s="21"/>
      <c r="I704" s="21"/>
      <c r="J704" s="21"/>
      <c r="K704" s="25"/>
    </row>
    <row r="705" spans="1:11" ht="57" x14ac:dyDescent="0.25">
      <c r="A705" s="19">
        <v>692</v>
      </c>
      <c r="B705" s="26" t="s">
        <v>229</v>
      </c>
      <c r="C705" s="21">
        <f>C706</f>
        <v>97263.8</v>
      </c>
      <c r="D705" s="21">
        <f t="shared" ref="D705:J705" si="252">D706</f>
        <v>0</v>
      </c>
      <c r="E705" s="21">
        <f t="shared" si="252"/>
        <v>97263.8</v>
      </c>
      <c r="F705" s="21">
        <f t="shared" si="252"/>
        <v>0</v>
      </c>
      <c r="G705" s="21">
        <f t="shared" si="252"/>
        <v>0</v>
      </c>
      <c r="H705" s="21">
        <f t="shared" si="252"/>
        <v>0</v>
      </c>
      <c r="I705" s="21">
        <f t="shared" si="252"/>
        <v>0</v>
      </c>
      <c r="J705" s="21">
        <f t="shared" si="252"/>
        <v>0</v>
      </c>
      <c r="K705" s="25"/>
    </row>
    <row r="706" spans="1:11" x14ac:dyDescent="0.25">
      <c r="A706" s="19">
        <v>693</v>
      </c>
      <c r="B706" s="26" t="s">
        <v>3</v>
      </c>
      <c r="C706" s="21">
        <f>E706</f>
        <v>97263.8</v>
      </c>
      <c r="D706" s="21">
        <v>0</v>
      </c>
      <c r="E706" s="21">
        <v>97263.8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5"/>
    </row>
    <row r="707" spans="1:11" x14ac:dyDescent="0.25">
      <c r="A707" s="19">
        <v>694</v>
      </c>
      <c r="B707" s="24" t="s">
        <v>160</v>
      </c>
      <c r="C707" s="21"/>
      <c r="D707" s="21"/>
      <c r="E707" s="21"/>
      <c r="F707" s="21"/>
      <c r="G707" s="21"/>
      <c r="H707" s="21"/>
      <c r="I707" s="21"/>
      <c r="J707" s="21"/>
      <c r="K707" s="25"/>
    </row>
    <row r="708" spans="1:11" ht="257.25" customHeight="1" x14ac:dyDescent="0.25">
      <c r="A708" s="19">
        <v>695</v>
      </c>
      <c r="B708" s="26" t="s">
        <v>262</v>
      </c>
      <c r="C708" s="21">
        <f>C709</f>
        <v>141900</v>
      </c>
      <c r="D708" s="21">
        <f t="shared" ref="D708:J708" si="253">D709</f>
        <v>0</v>
      </c>
      <c r="E708" s="21">
        <f t="shared" si="253"/>
        <v>0</v>
      </c>
      <c r="F708" s="21">
        <f t="shared" si="253"/>
        <v>0</v>
      </c>
      <c r="G708" s="21">
        <f t="shared" si="253"/>
        <v>35700</v>
      </c>
      <c r="H708" s="21">
        <f t="shared" si="253"/>
        <v>29700</v>
      </c>
      <c r="I708" s="21">
        <f t="shared" si="253"/>
        <v>46900</v>
      </c>
      <c r="J708" s="21">
        <f t="shared" si="253"/>
        <v>29600</v>
      </c>
      <c r="K708" s="25"/>
    </row>
    <row r="709" spans="1:11" x14ac:dyDescent="0.25">
      <c r="A709" s="19">
        <v>696</v>
      </c>
      <c r="B709" s="26" t="s">
        <v>1</v>
      </c>
      <c r="C709" s="21">
        <f>D709+E709+F709+G709+H709+I709+J709</f>
        <v>141900</v>
      </c>
      <c r="D709" s="21">
        <v>0</v>
      </c>
      <c r="E709" s="21">
        <v>0</v>
      </c>
      <c r="F709" s="21">
        <v>0</v>
      </c>
      <c r="G709" s="21">
        <v>35700</v>
      </c>
      <c r="H709" s="21">
        <v>29700</v>
      </c>
      <c r="I709" s="21">
        <v>46900</v>
      </c>
      <c r="J709" s="21">
        <v>29600</v>
      </c>
      <c r="K709" s="25"/>
    </row>
    <row r="710" spans="1:11" x14ac:dyDescent="0.25">
      <c r="A710" s="19">
        <v>697</v>
      </c>
      <c r="B710" s="24" t="s">
        <v>214</v>
      </c>
      <c r="C710" s="21"/>
      <c r="D710" s="21"/>
      <c r="E710" s="21"/>
      <c r="F710" s="21"/>
      <c r="G710" s="21"/>
      <c r="H710" s="21"/>
      <c r="I710" s="21"/>
      <c r="J710" s="21"/>
      <c r="K710" s="25"/>
    </row>
    <row r="711" spans="1:11" ht="28.5" x14ac:dyDescent="0.25">
      <c r="A711" s="19">
        <v>698</v>
      </c>
      <c r="B711" s="26" t="s">
        <v>268</v>
      </c>
      <c r="C711" s="21">
        <f>C712</f>
        <v>600000</v>
      </c>
      <c r="D711" s="21">
        <f t="shared" ref="D711:J711" si="254">D712</f>
        <v>0</v>
      </c>
      <c r="E711" s="21">
        <f t="shared" si="254"/>
        <v>0</v>
      </c>
      <c r="F711" s="21">
        <f t="shared" si="254"/>
        <v>0</v>
      </c>
      <c r="G711" s="21">
        <f t="shared" si="254"/>
        <v>0</v>
      </c>
      <c r="H711" s="21">
        <f t="shared" si="254"/>
        <v>600000</v>
      </c>
      <c r="I711" s="21">
        <f t="shared" si="254"/>
        <v>0</v>
      </c>
      <c r="J711" s="21">
        <f t="shared" si="254"/>
        <v>0</v>
      </c>
      <c r="K711" s="25"/>
    </row>
    <row r="712" spans="1:11" x14ac:dyDescent="0.25">
      <c r="A712" s="19">
        <v>699</v>
      </c>
      <c r="B712" s="26" t="s">
        <v>3</v>
      </c>
      <c r="C712" s="21">
        <f>D712+E712+F712+G712+H712+I712+J712</f>
        <v>600000</v>
      </c>
      <c r="D712" s="21">
        <v>0</v>
      </c>
      <c r="E712" s="21">
        <v>0</v>
      </c>
      <c r="F712" s="21">
        <v>0</v>
      </c>
      <c r="G712" s="21">
        <v>0</v>
      </c>
      <c r="H712" s="21">
        <v>600000</v>
      </c>
      <c r="I712" s="21">
        <v>0</v>
      </c>
      <c r="J712" s="21">
        <v>0</v>
      </c>
      <c r="K712" s="25"/>
    </row>
    <row r="713" spans="1:11" x14ac:dyDescent="0.25">
      <c r="A713" s="19">
        <v>700</v>
      </c>
      <c r="B713" s="24" t="s">
        <v>224</v>
      </c>
      <c r="C713" s="21"/>
      <c r="D713" s="21"/>
      <c r="E713" s="21"/>
      <c r="F713" s="21"/>
      <c r="G713" s="21"/>
      <c r="H713" s="21"/>
      <c r="I713" s="21"/>
      <c r="J713" s="21"/>
      <c r="K713" s="25"/>
    </row>
    <row r="714" spans="1:11" ht="57" x14ac:dyDescent="0.25">
      <c r="A714" s="19">
        <v>701</v>
      </c>
      <c r="B714" s="26" t="s">
        <v>285</v>
      </c>
      <c r="C714" s="21">
        <f>C715</f>
        <v>46000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f>I715</f>
        <v>46000</v>
      </c>
      <c r="J714" s="21">
        <v>0</v>
      </c>
      <c r="K714" s="25"/>
    </row>
    <row r="715" spans="1:11" x14ac:dyDescent="0.25">
      <c r="A715" s="19">
        <v>702</v>
      </c>
      <c r="B715" s="26" t="s">
        <v>3</v>
      </c>
      <c r="C715" s="21">
        <f>SUM(D715+E715+F715+G715+H715+I715+J715)</f>
        <v>46000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46000</v>
      </c>
      <c r="J715" s="21">
        <v>0</v>
      </c>
      <c r="K715" s="25"/>
    </row>
    <row r="716" spans="1:11" x14ac:dyDescent="0.25">
      <c r="A716" s="19">
        <v>703</v>
      </c>
      <c r="B716" s="24" t="s">
        <v>256</v>
      </c>
      <c r="C716" s="21"/>
      <c r="D716" s="21"/>
      <c r="E716" s="21"/>
      <c r="F716" s="21"/>
      <c r="G716" s="21"/>
      <c r="H716" s="21"/>
      <c r="I716" s="21"/>
      <c r="J716" s="21"/>
      <c r="K716" s="25"/>
    </row>
    <row r="717" spans="1:11" ht="71.25" x14ac:dyDescent="0.25">
      <c r="A717" s="19">
        <v>704</v>
      </c>
      <c r="B717" s="26" t="s">
        <v>291</v>
      </c>
      <c r="C717" s="21">
        <f>C718</f>
        <v>50000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f>J718</f>
        <v>50000</v>
      </c>
      <c r="K717" s="25"/>
    </row>
    <row r="718" spans="1:11" x14ac:dyDescent="0.25">
      <c r="A718" s="19">
        <v>705</v>
      </c>
      <c r="B718" s="26" t="s">
        <v>3</v>
      </c>
      <c r="C718" s="21">
        <f>D718+E718+F718+G718+H718+I718+J718</f>
        <v>50000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50000</v>
      </c>
      <c r="K718" s="25"/>
    </row>
    <row r="719" spans="1:11" x14ac:dyDescent="0.25">
      <c r="A719" s="19">
        <v>706</v>
      </c>
      <c r="B719" s="24" t="s">
        <v>292</v>
      </c>
      <c r="C719" s="21"/>
      <c r="D719" s="21"/>
      <c r="E719" s="21"/>
      <c r="F719" s="21"/>
      <c r="G719" s="21"/>
      <c r="H719" s="21"/>
      <c r="I719" s="21"/>
      <c r="J719" s="21"/>
      <c r="K719" s="25"/>
    </row>
    <row r="720" spans="1:11" ht="57" x14ac:dyDescent="0.25">
      <c r="A720" s="19">
        <v>707</v>
      </c>
      <c r="B720" s="26" t="s">
        <v>293</v>
      </c>
      <c r="C720" s="21">
        <f>C721</f>
        <v>50000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f>J721</f>
        <v>50000</v>
      </c>
      <c r="K720" s="25"/>
    </row>
    <row r="721" spans="1:11" x14ac:dyDescent="0.25">
      <c r="A721" s="19">
        <v>708</v>
      </c>
      <c r="B721" s="26" t="s">
        <v>3</v>
      </c>
      <c r="C721" s="21">
        <f>D721+E721+F721+G721+H721+I721+J721</f>
        <v>50000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50000</v>
      </c>
      <c r="K721" s="25"/>
    </row>
    <row r="722" spans="1:11" ht="34.5" customHeight="1" x14ac:dyDescent="0.25">
      <c r="A722" s="19">
        <v>709</v>
      </c>
      <c r="B722" s="102" t="s">
        <v>282</v>
      </c>
      <c r="C722" s="83"/>
      <c r="D722" s="83"/>
      <c r="E722" s="83"/>
      <c r="F722" s="83"/>
      <c r="G722" s="83"/>
      <c r="H722" s="83"/>
      <c r="I722" s="83"/>
      <c r="J722" s="83"/>
      <c r="K722" s="83"/>
    </row>
    <row r="723" spans="1:11" ht="28.5" customHeight="1" x14ac:dyDescent="0.25">
      <c r="A723" s="19">
        <v>710</v>
      </c>
      <c r="B723" s="24" t="s">
        <v>148</v>
      </c>
      <c r="C723" s="21">
        <f>C724</f>
        <v>7334937</v>
      </c>
      <c r="D723" s="21">
        <f t="shared" ref="D723:J723" si="255">D724</f>
        <v>7334937</v>
      </c>
      <c r="E723" s="21">
        <f t="shared" si="255"/>
        <v>0</v>
      </c>
      <c r="F723" s="21">
        <f t="shared" si="255"/>
        <v>0</v>
      </c>
      <c r="G723" s="21">
        <f t="shared" si="255"/>
        <v>0</v>
      </c>
      <c r="H723" s="21">
        <f t="shared" si="255"/>
        <v>0</v>
      </c>
      <c r="I723" s="21">
        <f t="shared" si="255"/>
        <v>0</v>
      </c>
      <c r="J723" s="21">
        <f t="shared" si="255"/>
        <v>0</v>
      </c>
      <c r="K723" s="25"/>
    </row>
    <row r="724" spans="1:11" x14ac:dyDescent="0.25">
      <c r="A724" s="19">
        <v>711</v>
      </c>
      <c r="B724" s="26" t="s">
        <v>77</v>
      </c>
      <c r="C724" s="21">
        <f>C728</f>
        <v>7334937</v>
      </c>
      <c r="D724" s="21">
        <f t="shared" ref="D724:J724" si="256">D728</f>
        <v>7334937</v>
      </c>
      <c r="E724" s="21">
        <f t="shared" si="256"/>
        <v>0</v>
      </c>
      <c r="F724" s="21">
        <f t="shared" si="256"/>
        <v>0</v>
      </c>
      <c r="G724" s="21">
        <f t="shared" si="256"/>
        <v>0</v>
      </c>
      <c r="H724" s="21">
        <f t="shared" si="256"/>
        <v>0</v>
      </c>
      <c r="I724" s="21">
        <f t="shared" si="256"/>
        <v>0</v>
      </c>
      <c r="J724" s="21">
        <f t="shared" si="256"/>
        <v>0</v>
      </c>
      <c r="K724" s="25"/>
    </row>
    <row r="725" spans="1:11" x14ac:dyDescent="0.25">
      <c r="A725" s="19">
        <v>712</v>
      </c>
      <c r="B725" s="26" t="s">
        <v>78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5"/>
    </row>
    <row r="726" spans="1:11" x14ac:dyDescent="0.25">
      <c r="A726" s="19">
        <v>713</v>
      </c>
      <c r="B726" s="81" t="s">
        <v>47</v>
      </c>
      <c r="C726" s="81"/>
      <c r="D726" s="81"/>
      <c r="E726" s="81"/>
      <c r="F726" s="81"/>
      <c r="G726" s="81"/>
      <c r="H726" s="81"/>
      <c r="I726" s="81"/>
      <c r="J726" s="81"/>
      <c r="K726" s="81"/>
    </row>
    <row r="727" spans="1:11" ht="32.25" customHeight="1" x14ac:dyDescent="0.25">
      <c r="A727" s="19">
        <v>714</v>
      </c>
      <c r="B727" s="40" t="s">
        <v>40</v>
      </c>
      <c r="C727" s="21">
        <f>C728</f>
        <v>7334937</v>
      </c>
      <c r="D727" s="21">
        <f t="shared" ref="D727:J727" si="257">D728</f>
        <v>7334937</v>
      </c>
      <c r="E727" s="21">
        <f t="shared" si="257"/>
        <v>0</v>
      </c>
      <c r="F727" s="21">
        <f t="shared" si="257"/>
        <v>0</v>
      </c>
      <c r="G727" s="21">
        <f t="shared" si="257"/>
        <v>0</v>
      </c>
      <c r="H727" s="21">
        <f t="shared" si="257"/>
        <v>0</v>
      </c>
      <c r="I727" s="21">
        <f t="shared" si="257"/>
        <v>0</v>
      </c>
      <c r="J727" s="21">
        <f t="shared" si="257"/>
        <v>0</v>
      </c>
      <c r="K727" s="25"/>
    </row>
    <row r="728" spans="1:11" x14ac:dyDescent="0.25">
      <c r="A728" s="19">
        <v>715</v>
      </c>
      <c r="B728" s="26" t="s">
        <v>10</v>
      </c>
      <c r="C728" s="21">
        <f>C732</f>
        <v>7334937</v>
      </c>
      <c r="D728" s="21">
        <f>D732</f>
        <v>7334937</v>
      </c>
      <c r="E728" s="21">
        <f t="shared" ref="E728:J728" si="258">E732+E736</f>
        <v>0</v>
      </c>
      <c r="F728" s="21">
        <f t="shared" si="258"/>
        <v>0</v>
      </c>
      <c r="G728" s="21">
        <f t="shared" si="258"/>
        <v>0</v>
      </c>
      <c r="H728" s="21">
        <f t="shared" si="258"/>
        <v>0</v>
      </c>
      <c r="I728" s="21">
        <f t="shared" si="258"/>
        <v>0</v>
      </c>
      <c r="J728" s="21">
        <f t="shared" si="258"/>
        <v>0</v>
      </c>
      <c r="K728" s="25"/>
    </row>
    <row r="729" spans="1:11" x14ac:dyDescent="0.25">
      <c r="A729" s="19">
        <v>716</v>
      </c>
      <c r="B729" s="26" t="s">
        <v>11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5"/>
    </row>
    <row r="730" spans="1:11" x14ac:dyDescent="0.25">
      <c r="A730" s="19">
        <v>717</v>
      </c>
      <c r="B730" s="81" t="s">
        <v>83</v>
      </c>
      <c r="C730" s="81"/>
      <c r="D730" s="81"/>
      <c r="E730" s="81"/>
      <c r="F730" s="81"/>
      <c r="G730" s="81"/>
      <c r="H730" s="81"/>
      <c r="I730" s="81"/>
      <c r="J730" s="81"/>
      <c r="K730" s="81"/>
    </row>
    <row r="731" spans="1:11" ht="49.5" customHeight="1" x14ac:dyDescent="0.25">
      <c r="A731" s="19">
        <v>718</v>
      </c>
      <c r="B731" s="40" t="s">
        <v>163</v>
      </c>
      <c r="C731" s="21">
        <f>C732</f>
        <v>7334937</v>
      </c>
      <c r="D731" s="21">
        <f t="shared" ref="D731:J731" si="259">D732</f>
        <v>7334937</v>
      </c>
      <c r="E731" s="21">
        <f t="shared" si="259"/>
        <v>0</v>
      </c>
      <c r="F731" s="21">
        <f t="shared" si="259"/>
        <v>0</v>
      </c>
      <c r="G731" s="21">
        <f t="shared" si="259"/>
        <v>0</v>
      </c>
      <c r="H731" s="21">
        <f t="shared" si="259"/>
        <v>0</v>
      </c>
      <c r="I731" s="21">
        <f t="shared" si="259"/>
        <v>0</v>
      </c>
      <c r="J731" s="21">
        <f t="shared" si="259"/>
        <v>0</v>
      </c>
      <c r="K731" s="25"/>
    </row>
    <row r="732" spans="1:11" x14ac:dyDescent="0.25">
      <c r="A732" s="19">
        <v>719</v>
      </c>
      <c r="B732" s="26" t="s">
        <v>10</v>
      </c>
      <c r="C732" s="21">
        <f>C736</f>
        <v>7334937</v>
      </c>
      <c r="D732" s="21">
        <f t="shared" ref="D732:I732" si="260">D736</f>
        <v>7334937</v>
      </c>
      <c r="E732" s="21">
        <f t="shared" si="260"/>
        <v>0</v>
      </c>
      <c r="F732" s="21">
        <f t="shared" si="260"/>
        <v>0</v>
      </c>
      <c r="G732" s="21">
        <f t="shared" si="260"/>
        <v>0</v>
      </c>
      <c r="H732" s="21">
        <f t="shared" si="260"/>
        <v>0</v>
      </c>
      <c r="I732" s="21">
        <f t="shared" si="260"/>
        <v>0</v>
      </c>
      <c r="J732" s="21">
        <v>0</v>
      </c>
      <c r="K732" s="25"/>
    </row>
    <row r="733" spans="1:11" x14ac:dyDescent="0.25">
      <c r="A733" s="19">
        <v>720</v>
      </c>
      <c r="B733" s="26" t="s">
        <v>11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5"/>
    </row>
    <row r="734" spans="1:11" x14ac:dyDescent="0.25">
      <c r="A734" s="19">
        <v>721</v>
      </c>
      <c r="B734" s="24" t="s">
        <v>109</v>
      </c>
      <c r="C734" s="21"/>
      <c r="D734" s="21"/>
      <c r="E734" s="21"/>
      <c r="F734" s="21"/>
      <c r="G734" s="21"/>
      <c r="H734" s="21"/>
      <c r="I734" s="21"/>
      <c r="J734" s="21"/>
      <c r="K734" s="25"/>
    </row>
    <row r="735" spans="1:11" ht="46.5" customHeight="1" x14ac:dyDescent="0.25">
      <c r="A735" s="19">
        <v>722</v>
      </c>
      <c r="B735" s="26" t="s">
        <v>84</v>
      </c>
      <c r="C735" s="21">
        <f>C736</f>
        <v>7334937</v>
      </c>
      <c r="D735" s="21">
        <f t="shared" ref="D735:I735" si="261">D736</f>
        <v>7334937</v>
      </c>
      <c r="E735" s="21">
        <f t="shared" si="261"/>
        <v>0</v>
      </c>
      <c r="F735" s="21">
        <f t="shared" si="261"/>
        <v>0</v>
      </c>
      <c r="G735" s="21">
        <f t="shared" si="261"/>
        <v>0</v>
      </c>
      <c r="H735" s="21">
        <f t="shared" si="261"/>
        <v>0</v>
      </c>
      <c r="I735" s="21">
        <f t="shared" si="261"/>
        <v>0</v>
      </c>
      <c r="J735" s="21">
        <v>0</v>
      </c>
      <c r="K735" s="25"/>
    </row>
    <row r="736" spans="1:11" x14ac:dyDescent="0.25">
      <c r="A736" s="19">
        <v>723</v>
      </c>
      <c r="B736" s="26" t="s">
        <v>10</v>
      </c>
      <c r="C736" s="21">
        <f>D736</f>
        <v>7334937</v>
      </c>
      <c r="D736" s="21">
        <v>7334937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5"/>
    </row>
    <row r="737" spans="1:11" x14ac:dyDescent="0.25">
      <c r="A737" s="19">
        <v>724</v>
      </c>
      <c r="B737" s="26" t="s">
        <v>11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5"/>
    </row>
    <row r="738" spans="1:11" x14ac:dyDescent="0.25">
      <c r="A738" s="19">
        <v>725</v>
      </c>
      <c r="B738" s="102" t="s">
        <v>202</v>
      </c>
      <c r="C738" s="83"/>
      <c r="D738" s="83"/>
      <c r="E738" s="83"/>
      <c r="F738" s="83"/>
      <c r="G738" s="83"/>
      <c r="H738" s="83"/>
      <c r="I738" s="83"/>
      <c r="J738" s="83"/>
      <c r="K738" s="83"/>
    </row>
    <row r="739" spans="1:11" ht="28.5" x14ac:dyDescent="0.25">
      <c r="A739" s="19">
        <v>726</v>
      </c>
      <c r="B739" s="24" t="s">
        <v>194</v>
      </c>
      <c r="C739" s="56">
        <f>C743+C745+C748</f>
        <v>15100741.050000001</v>
      </c>
      <c r="D739" s="56">
        <f t="shared" ref="D739:J739" si="262">D743+D745+D748</f>
        <v>67982</v>
      </c>
      <c r="E739" s="56">
        <f t="shared" si="262"/>
        <v>3118800</v>
      </c>
      <c r="F739" s="56">
        <f t="shared" si="262"/>
        <v>2240432</v>
      </c>
      <c r="G739" s="56">
        <f t="shared" si="262"/>
        <v>2385300</v>
      </c>
      <c r="H739" s="56">
        <f t="shared" si="262"/>
        <v>1861589.3900000001</v>
      </c>
      <c r="I739" s="56">
        <f t="shared" si="262"/>
        <v>2674237.66</v>
      </c>
      <c r="J739" s="56">
        <f t="shared" si="262"/>
        <v>2752400</v>
      </c>
      <c r="K739" s="57"/>
    </row>
    <row r="740" spans="1:11" x14ac:dyDescent="0.25">
      <c r="A740" s="19">
        <v>727</v>
      </c>
      <c r="B740" s="26" t="s">
        <v>3</v>
      </c>
      <c r="C740" s="56">
        <f>C743+C746+C749</f>
        <v>15100741.050000001</v>
      </c>
      <c r="D740" s="56">
        <f t="shared" ref="D740:J740" si="263">D743+D746+D749</f>
        <v>67982</v>
      </c>
      <c r="E740" s="56">
        <f t="shared" si="263"/>
        <v>3118800</v>
      </c>
      <c r="F740" s="56">
        <f t="shared" si="263"/>
        <v>2240432</v>
      </c>
      <c r="G740" s="56">
        <f t="shared" si="263"/>
        <v>2385300</v>
      </c>
      <c r="H740" s="56">
        <f t="shared" si="263"/>
        <v>1861589.3900000001</v>
      </c>
      <c r="I740" s="56">
        <f t="shared" si="263"/>
        <v>2674237.66</v>
      </c>
      <c r="J740" s="56">
        <f t="shared" si="263"/>
        <v>2752400</v>
      </c>
      <c r="K740" s="57"/>
    </row>
    <row r="741" spans="1:11" x14ac:dyDescent="0.25">
      <c r="A741" s="19">
        <v>728</v>
      </c>
      <c r="B741" s="24" t="s">
        <v>109</v>
      </c>
      <c r="C741" s="56"/>
      <c r="D741" s="56"/>
      <c r="E741" s="56"/>
      <c r="F741" s="56"/>
      <c r="G741" s="56"/>
      <c r="H741" s="56"/>
      <c r="I741" s="56"/>
      <c r="J741" s="56"/>
      <c r="K741" s="57"/>
    </row>
    <row r="742" spans="1:11" x14ac:dyDescent="0.25">
      <c r="A742" s="19">
        <v>729</v>
      </c>
      <c r="B742" s="26" t="s">
        <v>220</v>
      </c>
      <c r="C742" s="56">
        <f>C743</f>
        <v>2137161.62</v>
      </c>
      <c r="D742" s="56">
        <f t="shared" ref="D742:I742" si="264">D743</f>
        <v>67982</v>
      </c>
      <c r="E742" s="56">
        <f t="shared" si="264"/>
        <v>376800</v>
      </c>
      <c r="F742" s="56">
        <f t="shared" si="264"/>
        <v>90432</v>
      </c>
      <c r="G742" s="56">
        <f t="shared" si="264"/>
        <v>285300</v>
      </c>
      <c r="H742" s="56">
        <f t="shared" si="264"/>
        <v>911268.6</v>
      </c>
      <c r="I742" s="56">
        <f t="shared" si="264"/>
        <v>405379.02</v>
      </c>
      <c r="J742" s="56">
        <v>0</v>
      </c>
      <c r="K742" s="57"/>
    </row>
    <row r="743" spans="1:11" x14ac:dyDescent="0.25">
      <c r="A743" s="19">
        <v>730</v>
      </c>
      <c r="B743" s="26" t="s">
        <v>78</v>
      </c>
      <c r="C743" s="56">
        <f>D743+E743+F743+G743+H743+I743+J743</f>
        <v>2137161.62</v>
      </c>
      <c r="D743" s="56">
        <v>67982</v>
      </c>
      <c r="E743" s="56">
        <v>376800</v>
      </c>
      <c r="F743" s="56">
        <v>90432</v>
      </c>
      <c r="G743" s="56">
        <v>285300</v>
      </c>
      <c r="H743" s="56">
        <v>911268.6</v>
      </c>
      <c r="I743" s="56">
        <v>405379.02</v>
      </c>
      <c r="J743" s="56">
        <v>0</v>
      </c>
      <c r="K743" s="57"/>
    </row>
    <row r="744" spans="1:11" x14ac:dyDescent="0.25">
      <c r="A744" s="19">
        <v>731</v>
      </c>
      <c r="B744" s="58" t="s">
        <v>110</v>
      </c>
      <c r="C744" s="59"/>
      <c r="D744" s="59"/>
      <c r="E744" s="59"/>
      <c r="F744" s="59"/>
      <c r="G744" s="59"/>
      <c r="H744" s="59"/>
      <c r="I744" s="59"/>
      <c r="J744" s="59"/>
      <c r="K744" s="60"/>
    </row>
    <row r="745" spans="1:11" ht="42.75" x14ac:dyDescent="0.25">
      <c r="A745" s="19">
        <v>732</v>
      </c>
      <c r="B745" s="26" t="s">
        <v>221</v>
      </c>
      <c r="C745" s="56">
        <f>C746</f>
        <v>12273258.640000001</v>
      </c>
      <c r="D745" s="56">
        <f t="shared" ref="D745:J745" si="265">D746</f>
        <v>0</v>
      </c>
      <c r="E745" s="56">
        <f t="shared" si="265"/>
        <v>2742000</v>
      </c>
      <c r="F745" s="56">
        <f t="shared" si="265"/>
        <v>2150000</v>
      </c>
      <c r="G745" s="56">
        <f t="shared" si="265"/>
        <v>2100000</v>
      </c>
      <c r="H745" s="56">
        <f t="shared" si="265"/>
        <v>560000</v>
      </c>
      <c r="I745" s="56">
        <f t="shared" si="265"/>
        <v>1968858.64</v>
      </c>
      <c r="J745" s="56">
        <f t="shared" si="265"/>
        <v>2752400</v>
      </c>
      <c r="K745" s="57"/>
    </row>
    <row r="746" spans="1:11" x14ac:dyDescent="0.25">
      <c r="A746" s="19">
        <v>733</v>
      </c>
      <c r="B746" s="26" t="s">
        <v>3</v>
      </c>
      <c r="C746" s="56">
        <f>D746+E746+F746+G746+H746+I746+J746</f>
        <v>12273258.640000001</v>
      </c>
      <c r="D746" s="56">
        <v>0</v>
      </c>
      <c r="E746" s="56">
        <v>2742000</v>
      </c>
      <c r="F746" s="56">
        <v>2150000</v>
      </c>
      <c r="G746" s="56">
        <v>2100000</v>
      </c>
      <c r="H746" s="56">
        <v>560000</v>
      </c>
      <c r="I746" s="56">
        <v>1968858.64</v>
      </c>
      <c r="J746" s="56">
        <v>2752400</v>
      </c>
      <c r="K746" s="57"/>
    </row>
    <row r="747" spans="1:11" x14ac:dyDescent="0.25">
      <c r="A747" s="19">
        <v>734</v>
      </c>
      <c r="B747" s="58" t="s">
        <v>112</v>
      </c>
      <c r="C747" s="56"/>
      <c r="D747" s="56"/>
      <c r="E747" s="56"/>
      <c r="F747" s="56"/>
      <c r="G747" s="56"/>
      <c r="H747" s="56"/>
      <c r="I747" s="56"/>
      <c r="J747" s="56"/>
      <c r="K747" s="57"/>
    </row>
    <row r="748" spans="1:11" ht="28.5" x14ac:dyDescent="0.25">
      <c r="A748" s="19">
        <v>735</v>
      </c>
      <c r="B748" s="26" t="s">
        <v>270</v>
      </c>
      <c r="C748" s="56">
        <f>C749</f>
        <v>690320.79</v>
      </c>
      <c r="D748" s="56">
        <f t="shared" ref="D748:J748" si="266">D749</f>
        <v>0</v>
      </c>
      <c r="E748" s="56">
        <f t="shared" si="266"/>
        <v>0</v>
      </c>
      <c r="F748" s="56">
        <f t="shared" si="266"/>
        <v>0</v>
      </c>
      <c r="G748" s="56">
        <f t="shared" si="266"/>
        <v>0</v>
      </c>
      <c r="H748" s="56">
        <f t="shared" si="266"/>
        <v>390320.79</v>
      </c>
      <c r="I748" s="56">
        <f t="shared" si="266"/>
        <v>300000</v>
      </c>
      <c r="J748" s="56">
        <f t="shared" si="266"/>
        <v>0</v>
      </c>
      <c r="K748" s="57"/>
    </row>
    <row r="749" spans="1:11" x14ac:dyDescent="0.25">
      <c r="A749" s="19">
        <v>736</v>
      </c>
      <c r="B749" s="26" t="s">
        <v>3</v>
      </c>
      <c r="C749" s="56">
        <f>D749+E749+F749+G749+H749+I749+J749</f>
        <v>690320.79</v>
      </c>
      <c r="D749" s="56">
        <v>0</v>
      </c>
      <c r="E749" s="56">
        <v>0</v>
      </c>
      <c r="F749" s="56">
        <v>0</v>
      </c>
      <c r="G749" s="56">
        <v>0</v>
      </c>
      <c r="H749" s="56">
        <v>390320.79</v>
      </c>
      <c r="I749" s="56">
        <v>300000</v>
      </c>
      <c r="J749" s="56">
        <v>0</v>
      </c>
      <c r="K749" s="57"/>
    </row>
    <row r="750" spans="1:11" x14ac:dyDescent="0.25">
      <c r="A750" s="19">
        <v>737</v>
      </c>
      <c r="B750" s="102" t="s">
        <v>238</v>
      </c>
      <c r="C750" s="83"/>
      <c r="D750" s="83"/>
      <c r="E750" s="83"/>
      <c r="F750" s="83"/>
      <c r="G750" s="83"/>
      <c r="H750" s="83"/>
      <c r="I750" s="83"/>
      <c r="J750" s="83"/>
      <c r="K750" s="83"/>
    </row>
    <row r="751" spans="1:11" x14ac:dyDescent="0.25">
      <c r="A751" s="19">
        <v>738</v>
      </c>
      <c r="B751" s="81" t="s">
        <v>47</v>
      </c>
      <c r="C751" s="81"/>
      <c r="D751" s="81"/>
      <c r="E751" s="81"/>
      <c r="F751" s="81"/>
      <c r="G751" s="81"/>
      <c r="H751" s="81"/>
      <c r="I751" s="81"/>
      <c r="J751" s="81"/>
      <c r="K751" s="81"/>
    </row>
    <row r="752" spans="1:11" ht="28.5" x14ac:dyDescent="0.25">
      <c r="A752" s="19">
        <v>739</v>
      </c>
      <c r="B752" s="40" t="s">
        <v>40</v>
      </c>
      <c r="C752" s="21">
        <f>C753+C754+C755</f>
        <v>810989934.93999982</v>
      </c>
      <c r="D752" s="21">
        <f t="shared" ref="D752:J752" si="267">D753+D754+D755</f>
        <v>0</v>
      </c>
      <c r="E752" s="21">
        <f t="shared" si="267"/>
        <v>194139265.94999999</v>
      </c>
      <c r="F752" s="21">
        <f t="shared" si="267"/>
        <v>302097090.73000002</v>
      </c>
      <c r="G752" s="21">
        <f t="shared" si="267"/>
        <v>277322547.73000002</v>
      </c>
      <c r="H752" s="21">
        <f t="shared" si="267"/>
        <v>37431030.530000001</v>
      </c>
      <c r="I752" s="21">
        <f t="shared" si="267"/>
        <v>0</v>
      </c>
      <c r="J752" s="21">
        <f t="shared" si="267"/>
        <v>0</v>
      </c>
      <c r="K752" s="25"/>
    </row>
    <row r="753" spans="1:11" x14ac:dyDescent="0.25">
      <c r="A753" s="19">
        <v>740</v>
      </c>
      <c r="B753" s="40" t="s">
        <v>1</v>
      </c>
      <c r="C753" s="21">
        <f>C762+C767</f>
        <v>131680645.81999999</v>
      </c>
      <c r="D753" s="21">
        <f t="shared" ref="D753:J753" si="268">D762+D767</f>
        <v>0</v>
      </c>
      <c r="E753" s="21">
        <f t="shared" si="268"/>
        <v>22619727.09</v>
      </c>
      <c r="F753" s="21">
        <f t="shared" si="268"/>
        <v>64246808.25</v>
      </c>
      <c r="G753" s="21">
        <f t="shared" si="268"/>
        <v>42180015.009999998</v>
      </c>
      <c r="H753" s="21">
        <f t="shared" si="268"/>
        <v>2634095.4700000002</v>
      </c>
      <c r="I753" s="21">
        <f t="shared" si="268"/>
        <v>0</v>
      </c>
      <c r="J753" s="21">
        <f t="shared" si="268"/>
        <v>0</v>
      </c>
      <c r="K753" s="25"/>
    </row>
    <row r="754" spans="1:11" x14ac:dyDescent="0.25">
      <c r="A754" s="19">
        <v>741</v>
      </c>
      <c r="B754" s="26" t="s">
        <v>10</v>
      </c>
      <c r="C754" s="21">
        <f>C758+C763+C773</f>
        <v>420460891.31999993</v>
      </c>
      <c r="D754" s="21">
        <f t="shared" ref="D754:J754" si="269">D758+D763+D773</f>
        <v>0</v>
      </c>
      <c r="E754" s="21">
        <f t="shared" si="269"/>
        <v>116093018.33</v>
      </c>
      <c r="F754" s="21">
        <f t="shared" si="269"/>
        <v>136968405.31</v>
      </c>
      <c r="G754" s="21">
        <f t="shared" si="269"/>
        <v>151254100.71000001</v>
      </c>
      <c r="H754" s="21">
        <f t="shared" si="269"/>
        <v>16145366.969999999</v>
      </c>
      <c r="I754" s="21">
        <f t="shared" si="269"/>
        <v>0</v>
      </c>
      <c r="J754" s="21">
        <f t="shared" si="269"/>
        <v>0</v>
      </c>
      <c r="K754" s="25"/>
    </row>
    <row r="755" spans="1:11" x14ac:dyDescent="0.25">
      <c r="A755" s="19">
        <v>742</v>
      </c>
      <c r="B755" s="26" t="s">
        <v>11</v>
      </c>
      <c r="C755" s="21">
        <f>C759+C764+C770</f>
        <v>258848397.80000001</v>
      </c>
      <c r="D755" s="21">
        <f t="shared" ref="D755:J755" si="270">D759+D764+D770</f>
        <v>0</v>
      </c>
      <c r="E755" s="21">
        <f t="shared" si="270"/>
        <v>55426520.530000001</v>
      </c>
      <c r="F755" s="21">
        <f t="shared" si="270"/>
        <v>100881877.17</v>
      </c>
      <c r="G755" s="21">
        <f t="shared" si="270"/>
        <v>83888432.00999999</v>
      </c>
      <c r="H755" s="21">
        <f t="shared" si="270"/>
        <v>18651568.09</v>
      </c>
      <c r="I755" s="21">
        <f t="shared" si="270"/>
        <v>0</v>
      </c>
      <c r="J755" s="21">
        <f t="shared" si="270"/>
        <v>0</v>
      </c>
      <c r="K755" s="25"/>
    </row>
    <row r="756" spans="1:11" x14ac:dyDescent="0.25">
      <c r="A756" s="19">
        <v>743</v>
      </c>
      <c r="B756" s="24" t="s">
        <v>109</v>
      </c>
      <c r="C756" s="56"/>
      <c r="D756" s="56"/>
      <c r="E756" s="56"/>
      <c r="F756" s="56"/>
      <c r="G756" s="56"/>
      <c r="H756" s="56"/>
      <c r="I756" s="56"/>
      <c r="J756" s="56"/>
      <c r="K756" s="57"/>
    </row>
    <row r="757" spans="1:11" ht="57" x14ac:dyDescent="0.25">
      <c r="A757" s="19">
        <v>744</v>
      </c>
      <c r="B757" s="26" t="s">
        <v>231</v>
      </c>
      <c r="C757" s="56">
        <f t="shared" ref="C757:J757" si="271">C759+C758</f>
        <v>254315316.72</v>
      </c>
      <c r="D757" s="56">
        <f t="shared" si="271"/>
        <v>0</v>
      </c>
      <c r="E757" s="56">
        <f t="shared" si="271"/>
        <v>94170470</v>
      </c>
      <c r="F757" s="61">
        <f t="shared" si="271"/>
        <v>113686310.8</v>
      </c>
      <c r="G757" s="56">
        <f t="shared" si="271"/>
        <v>29790485.989999998</v>
      </c>
      <c r="H757" s="56">
        <f t="shared" si="271"/>
        <v>16668049.93</v>
      </c>
      <c r="I757" s="56">
        <f t="shared" si="271"/>
        <v>0</v>
      </c>
      <c r="J757" s="56">
        <f t="shared" si="271"/>
        <v>0</v>
      </c>
      <c r="K757" s="57"/>
    </row>
    <row r="758" spans="1:11" x14ac:dyDescent="0.25">
      <c r="A758" s="19">
        <v>745</v>
      </c>
      <c r="B758" s="26" t="s">
        <v>2</v>
      </c>
      <c r="C758" s="62">
        <f>D758+E758+F758+G758+H758+I758+J758</f>
        <v>165600427.16</v>
      </c>
      <c r="D758" s="62">
        <v>0</v>
      </c>
      <c r="E758" s="62">
        <v>82800200</v>
      </c>
      <c r="F758" s="62">
        <v>82800227.159999996</v>
      </c>
      <c r="G758" s="62">
        <v>0</v>
      </c>
      <c r="H758" s="62">
        <v>0</v>
      </c>
      <c r="I758" s="62">
        <v>0</v>
      </c>
      <c r="J758" s="62">
        <v>0</v>
      </c>
      <c r="K758" s="57"/>
    </row>
    <row r="759" spans="1:11" x14ac:dyDescent="0.25">
      <c r="A759" s="19">
        <v>746</v>
      </c>
      <c r="B759" s="26" t="s">
        <v>3</v>
      </c>
      <c r="C759" s="56">
        <f>D759+E759+F759+G759+H759+I759+J759</f>
        <v>88714889.560000002</v>
      </c>
      <c r="D759" s="56">
        <v>0</v>
      </c>
      <c r="E759" s="56">
        <v>11370270</v>
      </c>
      <c r="F759" s="56">
        <v>30886083.640000001</v>
      </c>
      <c r="G759" s="56">
        <v>29790485.989999998</v>
      </c>
      <c r="H759" s="56">
        <v>16668049.93</v>
      </c>
      <c r="I759" s="56">
        <v>0</v>
      </c>
      <c r="J759" s="56">
        <v>0</v>
      </c>
      <c r="K759" s="57"/>
    </row>
    <row r="760" spans="1:11" x14ac:dyDescent="0.25">
      <c r="A760" s="19">
        <v>747</v>
      </c>
      <c r="B760" s="24" t="s">
        <v>110</v>
      </c>
      <c r="C760" s="56"/>
      <c r="D760" s="56"/>
      <c r="E760" s="56"/>
      <c r="F760" s="56"/>
      <c r="G760" s="56"/>
      <c r="H760" s="56"/>
      <c r="I760" s="56"/>
      <c r="J760" s="56"/>
      <c r="K760" s="57"/>
    </row>
    <row r="761" spans="1:11" ht="42.75" x14ac:dyDescent="0.25">
      <c r="A761" s="19">
        <v>748</v>
      </c>
      <c r="B761" s="26" t="s">
        <v>239</v>
      </c>
      <c r="C761" s="62">
        <f>C762+C763+C764</f>
        <v>305709786.19999999</v>
      </c>
      <c r="D761" s="62">
        <f t="shared" ref="D761:J761" si="272">D762+D763+D764</f>
        <v>0</v>
      </c>
      <c r="E761" s="62">
        <f t="shared" si="272"/>
        <v>99968795.950000003</v>
      </c>
      <c r="F761" s="62">
        <f t="shared" si="272"/>
        <v>124163971.68000001</v>
      </c>
      <c r="G761" s="62">
        <f t="shared" si="272"/>
        <v>78572114.289999992</v>
      </c>
      <c r="H761" s="62">
        <f t="shared" si="272"/>
        <v>3004904.28</v>
      </c>
      <c r="I761" s="62">
        <f t="shared" si="272"/>
        <v>0</v>
      </c>
      <c r="J761" s="62">
        <f t="shared" si="272"/>
        <v>0</v>
      </c>
      <c r="K761" s="63"/>
    </row>
    <row r="762" spans="1:11" x14ac:dyDescent="0.25">
      <c r="A762" s="19">
        <v>749</v>
      </c>
      <c r="B762" s="64" t="s">
        <v>1</v>
      </c>
      <c r="C762" s="62">
        <f>D762+E762+F762+G762+H762+I762+J762</f>
        <v>22619727.09</v>
      </c>
      <c r="D762" s="62">
        <v>0</v>
      </c>
      <c r="E762" s="56">
        <v>22619727.09</v>
      </c>
      <c r="F762" s="56">
        <v>0</v>
      </c>
      <c r="G762" s="62">
        <v>0</v>
      </c>
      <c r="H762" s="62">
        <v>0</v>
      </c>
      <c r="I762" s="62">
        <v>0</v>
      </c>
      <c r="J762" s="62">
        <v>0</v>
      </c>
      <c r="K762" s="63"/>
    </row>
    <row r="763" spans="1:11" x14ac:dyDescent="0.25">
      <c r="A763" s="19">
        <v>750</v>
      </c>
      <c r="B763" s="64" t="s">
        <v>2</v>
      </c>
      <c r="C763" s="62">
        <f>D763+E763+F763+G763+H763+I763+J763</f>
        <v>114205054.63999999</v>
      </c>
      <c r="D763" s="62">
        <v>0</v>
      </c>
      <c r="E763" s="56">
        <v>33292818.329999998</v>
      </c>
      <c r="F763" s="56">
        <v>54168178.149999999</v>
      </c>
      <c r="G763" s="62">
        <v>25722672.039999999</v>
      </c>
      <c r="H763" s="62">
        <v>1021386.12</v>
      </c>
      <c r="I763" s="62">
        <v>0</v>
      </c>
      <c r="J763" s="62">
        <v>0</v>
      </c>
      <c r="K763" s="63"/>
    </row>
    <row r="764" spans="1:11" x14ac:dyDescent="0.25">
      <c r="A764" s="19">
        <v>751</v>
      </c>
      <c r="B764" s="64" t="s">
        <v>3</v>
      </c>
      <c r="C764" s="62">
        <f>D764+E764+F764+G764+H764+I764+J764</f>
        <v>168885004.47</v>
      </c>
      <c r="D764" s="62">
        <v>0</v>
      </c>
      <c r="E764" s="56">
        <v>44056250.530000001</v>
      </c>
      <c r="F764" s="56">
        <v>69995793.530000001</v>
      </c>
      <c r="G764" s="62">
        <v>52849442.25</v>
      </c>
      <c r="H764" s="62">
        <v>1983518.16</v>
      </c>
      <c r="I764" s="62">
        <v>0</v>
      </c>
      <c r="J764" s="62">
        <v>0</v>
      </c>
      <c r="K764" s="63"/>
    </row>
    <row r="765" spans="1:11" x14ac:dyDescent="0.25">
      <c r="A765" s="19">
        <v>752</v>
      </c>
      <c r="B765" s="65" t="s">
        <v>112</v>
      </c>
      <c r="C765" s="62"/>
      <c r="D765" s="62"/>
      <c r="E765" s="56"/>
      <c r="F765" s="56"/>
      <c r="G765" s="62"/>
      <c r="H765" s="62"/>
      <c r="I765" s="62"/>
      <c r="J765" s="62"/>
      <c r="K765" s="63"/>
    </row>
    <row r="766" spans="1:11" ht="100.5" x14ac:dyDescent="0.25">
      <c r="A766" s="19">
        <v>753</v>
      </c>
      <c r="B766" s="66" t="s">
        <v>248</v>
      </c>
      <c r="C766" s="62">
        <f>C767</f>
        <v>109060918.72999999</v>
      </c>
      <c r="D766" s="62">
        <f t="shared" ref="D766:J766" si="273">D767</f>
        <v>0</v>
      </c>
      <c r="E766" s="62">
        <f t="shared" si="273"/>
        <v>0</v>
      </c>
      <c r="F766" s="62">
        <f t="shared" si="273"/>
        <v>64246808.25</v>
      </c>
      <c r="G766" s="62">
        <f t="shared" si="273"/>
        <v>42180015.009999998</v>
      </c>
      <c r="H766" s="62">
        <f t="shared" si="273"/>
        <v>2634095.4700000002</v>
      </c>
      <c r="I766" s="62">
        <f t="shared" si="273"/>
        <v>0</v>
      </c>
      <c r="J766" s="62">
        <f t="shared" si="273"/>
        <v>0</v>
      </c>
      <c r="K766" s="63"/>
    </row>
    <row r="767" spans="1:11" x14ac:dyDescent="0.25">
      <c r="A767" s="19">
        <v>754</v>
      </c>
      <c r="B767" s="64" t="s">
        <v>1</v>
      </c>
      <c r="C767" s="62">
        <f>D767+E767+F767+G767+H767+I767+J767</f>
        <v>109060918.72999999</v>
      </c>
      <c r="D767" s="62">
        <v>0</v>
      </c>
      <c r="E767" s="56">
        <v>0</v>
      </c>
      <c r="F767" s="56">
        <v>64246808.25</v>
      </c>
      <c r="G767" s="62">
        <v>42180015.009999998</v>
      </c>
      <c r="H767" s="62">
        <v>2634095.4700000002</v>
      </c>
      <c r="I767" s="62">
        <v>0</v>
      </c>
      <c r="J767" s="62">
        <v>0</v>
      </c>
      <c r="K767" s="63"/>
    </row>
    <row r="768" spans="1:11" x14ac:dyDescent="0.25">
      <c r="A768" s="19">
        <v>755</v>
      </c>
      <c r="B768" s="65" t="s">
        <v>114</v>
      </c>
      <c r="C768" s="62"/>
      <c r="D768" s="62"/>
      <c r="E768" s="56"/>
      <c r="F768" s="56"/>
      <c r="G768" s="62"/>
      <c r="H768" s="62"/>
      <c r="I768" s="62"/>
      <c r="J768" s="62"/>
      <c r="K768" s="63"/>
    </row>
    <row r="769" spans="1:11" ht="43.5" x14ac:dyDescent="0.25">
      <c r="A769" s="19">
        <v>756</v>
      </c>
      <c r="B769" s="64" t="s">
        <v>258</v>
      </c>
      <c r="C769" s="62">
        <f>C770</f>
        <v>1248503.77</v>
      </c>
      <c r="D769" s="62">
        <f t="shared" ref="D769:J769" si="274">D770</f>
        <v>0</v>
      </c>
      <c r="E769" s="62">
        <f t="shared" si="274"/>
        <v>0</v>
      </c>
      <c r="F769" s="62">
        <f t="shared" si="274"/>
        <v>0</v>
      </c>
      <c r="G769" s="62">
        <f t="shared" si="274"/>
        <v>1248503.77</v>
      </c>
      <c r="H769" s="62">
        <f t="shared" si="274"/>
        <v>0</v>
      </c>
      <c r="I769" s="62">
        <f t="shared" si="274"/>
        <v>0</v>
      </c>
      <c r="J769" s="62">
        <f t="shared" si="274"/>
        <v>0</v>
      </c>
      <c r="K769" s="63"/>
    </row>
    <row r="770" spans="1:11" x14ac:dyDescent="0.25">
      <c r="A770" s="19">
        <v>757</v>
      </c>
      <c r="B770" s="64" t="s">
        <v>3</v>
      </c>
      <c r="C770" s="62">
        <f>D770+E770+F770+G770+H770+I770+J770</f>
        <v>1248503.77</v>
      </c>
      <c r="D770" s="62">
        <v>0</v>
      </c>
      <c r="E770" s="56">
        <v>0</v>
      </c>
      <c r="F770" s="56">
        <v>0</v>
      </c>
      <c r="G770" s="62">
        <v>1248503.77</v>
      </c>
      <c r="H770" s="62">
        <v>0</v>
      </c>
      <c r="I770" s="62">
        <v>0</v>
      </c>
      <c r="J770" s="62">
        <v>0</v>
      </c>
      <c r="K770" s="63"/>
    </row>
    <row r="771" spans="1:11" x14ac:dyDescent="0.25">
      <c r="A771" s="19">
        <v>758</v>
      </c>
      <c r="B771" s="65" t="s">
        <v>115</v>
      </c>
      <c r="C771" s="62"/>
      <c r="D771" s="62"/>
      <c r="E771" s="56"/>
      <c r="F771" s="56"/>
      <c r="G771" s="62"/>
      <c r="H771" s="62"/>
      <c r="I771" s="62"/>
      <c r="J771" s="62"/>
      <c r="K771" s="63"/>
    </row>
    <row r="772" spans="1:11" ht="72" x14ac:dyDescent="0.25">
      <c r="A772" s="19">
        <v>759</v>
      </c>
      <c r="B772" s="64" t="s">
        <v>261</v>
      </c>
      <c r="C772" s="62">
        <f>C773</f>
        <v>140655409.52000001</v>
      </c>
      <c r="D772" s="62">
        <f t="shared" ref="D772:J772" si="275">D773</f>
        <v>0</v>
      </c>
      <c r="E772" s="62">
        <f t="shared" si="275"/>
        <v>0</v>
      </c>
      <c r="F772" s="62">
        <f t="shared" si="275"/>
        <v>0</v>
      </c>
      <c r="G772" s="62">
        <f t="shared" si="275"/>
        <v>125531428.67</v>
      </c>
      <c r="H772" s="62">
        <f t="shared" si="275"/>
        <v>15123980.85</v>
      </c>
      <c r="I772" s="62">
        <f t="shared" si="275"/>
        <v>0</v>
      </c>
      <c r="J772" s="62">
        <f t="shared" si="275"/>
        <v>0</v>
      </c>
      <c r="K772" s="63"/>
    </row>
    <row r="773" spans="1:11" x14ac:dyDescent="0.25">
      <c r="A773" s="19">
        <v>760</v>
      </c>
      <c r="B773" s="64" t="s">
        <v>2</v>
      </c>
      <c r="C773" s="62">
        <f>D773+E773+F773+G773+H773+I773+J773</f>
        <v>140655409.52000001</v>
      </c>
      <c r="D773" s="62">
        <v>0</v>
      </c>
      <c r="E773" s="56">
        <v>0</v>
      </c>
      <c r="F773" s="56">
        <v>0</v>
      </c>
      <c r="G773" s="62">
        <v>125531428.67</v>
      </c>
      <c r="H773" s="62">
        <v>15123980.85</v>
      </c>
      <c r="I773" s="62">
        <v>0</v>
      </c>
      <c r="J773" s="62">
        <v>0</v>
      </c>
      <c r="K773" s="63"/>
    </row>
    <row r="774" spans="1:11" ht="34.5" customHeight="1" x14ac:dyDescent="0.25">
      <c r="A774" s="19">
        <v>761</v>
      </c>
      <c r="B774" s="81" t="s">
        <v>240</v>
      </c>
      <c r="C774" s="83"/>
      <c r="D774" s="83"/>
      <c r="E774" s="83"/>
      <c r="F774" s="83"/>
      <c r="G774" s="83"/>
      <c r="H774" s="83"/>
      <c r="I774" s="83"/>
      <c r="J774" s="83"/>
      <c r="K774" s="83"/>
    </row>
    <row r="775" spans="1:11" ht="15" customHeight="1" x14ac:dyDescent="0.25">
      <c r="A775" s="19">
        <v>762</v>
      </c>
      <c r="B775" s="81" t="s">
        <v>47</v>
      </c>
      <c r="C775" s="81"/>
      <c r="D775" s="81"/>
      <c r="E775" s="81"/>
      <c r="F775" s="81"/>
      <c r="G775" s="81"/>
      <c r="H775" s="81"/>
      <c r="I775" s="81"/>
      <c r="J775" s="81"/>
      <c r="K775" s="81"/>
    </row>
    <row r="776" spans="1:11" ht="28.5" x14ac:dyDescent="0.25">
      <c r="A776" s="19">
        <v>763</v>
      </c>
      <c r="B776" s="40" t="s">
        <v>40</v>
      </c>
      <c r="C776" s="62">
        <f>C779</f>
        <v>15311495</v>
      </c>
      <c r="D776" s="62">
        <f t="shared" ref="D776:J776" si="276">D779</f>
        <v>0</v>
      </c>
      <c r="E776" s="62">
        <f t="shared" si="276"/>
        <v>14444495</v>
      </c>
      <c r="F776" s="62">
        <f t="shared" si="276"/>
        <v>867000</v>
      </c>
      <c r="G776" s="62">
        <f t="shared" si="276"/>
        <v>0</v>
      </c>
      <c r="H776" s="62">
        <f t="shared" si="276"/>
        <v>0</v>
      </c>
      <c r="I776" s="62">
        <f t="shared" si="276"/>
        <v>0</v>
      </c>
      <c r="J776" s="62">
        <f t="shared" si="276"/>
        <v>0</v>
      </c>
      <c r="K776" s="63"/>
    </row>
    <row r="777" spans="1:11" x14ac:dyDescent="0.25">
      <c r="A777" s="19">
        <v>764</v>
      </c>
      <c r="B777" s="40" t="s">
        <v>1</v>
      </c>
      <c r="C777" s="62">
        <v>0</v>
      </c>
      <c r="D777" s="62">
        <v>0</v>
      </c>
      <c r="E777" s="62">
        <v>0</v>
      </c>
      <c r="F777" s="62">
        <v>0</v>
      </c>
      <c r="G777" s="62">
        <v>0</v>
      </c>
      <c r="H777" s="62">
        <v>0</v>
      </c>
      <c r="I777" s="62">
        <v>0</v>
      </c>
      <c r="J777" s="62">
        <v>0</v>
      </c>
      <c r="K777" s="63"/>
    </row>
    <row r="778" spans="1:11" x14ac:dyDescent="0.25">
      <c r="A778" s="19">
        <v>765</v>
      </c>
      <c r="B778" s="26" t="s">
        <v>10</v>
      </c>
      <c r="C778" s="62">
        <v>0</v>
      </c>
      <c r="D778" s="62">
        <v>0</v>
      </c>
      <c r="E778" s="62">
        <v>0</v>
      </c>
      <c r="F778" s="62">
        <v>0</v>
      </c>
      <c r="G778" s="62">
        <v>0</v>
      </c>
      <c r="H778" s="62">
        <v>0</v>
      </c>
      <c r="I778" s="62">
        <v>0</v>
      </c>
      <c r="J778" s="62">
        <v>0</v>
      </c>
      <c r="K778" s="63"/>
    </row>
    <row r="779" spans="1:11" x14ac:dyDescent="0.25">
      <c r="A779" s="19">
        <v>766</v>
      </c>
      <c r="B779" s="26" t="s">
        <v>11</v>
      </c>
      <c r="C779" s="67">
        <f>C782</f>
        <v>15311495</v>
      </c>
      <c r="D779" s="67">
        <f t="shared" ref="D779:J779" si="277">D782</f>
        <v>0</v>
      </c>
      <c r="E779" s="67">
        <f t="shared" si="277"/>
        <v>14444495</v>
      </c>
      <c r="F779" s="67">
        <f t="shared" si="277"/>
        <v>867000</v>
      </c>
      <c r="G779" s="67">
        <f t="shared" si="277"/>
        <v>0</v>
      </c>
      <c r="H779" s="67">
        <f t="shared" si="277"/>
        <v>0</v>
      </c>
      <c r="I779" s="67">
        <f t="shared" si="277"/>
        <v>0</v>
      </c>
      <c r="J779" s="67">
        <f t="shared" si="277"/>
        <v>0</v>
      </c>
      <c r="K779" s="68"/>
    </row>
    <row r="780" spans="1:11" x14ac:dyDescent="0.25">
      <c r="A780" s="19">
        <v>767</v>
      </c>
      <c r="B780" s="24" t="s">
        <v>109</v>
      </c>
      <c r="C780" s="67"/>
      <c r="D780" s="67"/>
      <c r="E780" s="67"/>
      <c r="F780" s="67"/>
      <c r="G780" s="67"/>
      <c r="H780" s="67"/>
      <c r="I780" s="67"/>
      <c r="J780" s="67"/>
      <c r="K780" s="68"/>
    </row>
    <row r="781" spans="1:11" ht="28.5" x14ac:dyDescent="0.25">
      <c r="A781" s="19">
        <v>768</v>
      </c>
      <c r="B781" s="26" t="s">
        <v>241</v>
      </c>
      <c r="C781" s="67">
        <f>C782</f>
        <v>15311495</v>
      </c>
      <c r="D781" s="67">
        <f t="shared" ref="D781:J781" si="278">D782</f>
        <v>0</v>
      </c>
      <c r="E781" s="67">
        <f t="shared" si="278"/>
        <v>14444495</v>
      </c>
      <c r="F781" s="67">
        <f t="shared" si="278"/>
        <v>867000</v>
      </c>
      <c r="G781" s="67">
        <f t="shared" si="278"/>
        <v>0</v>
      </c>
      <c r="H781" s="67">
        <f t="shared" si="278"/>
        <v>0</v>
      </c>
      <c r="I781" s="67">
        <f t="shared" si="278"/>
        <v>0</v>
      </c>
      <c r="J781" s="67">
        <f t="shared" si="278"/>
        <v>0</v>
      </c>
      <c r="K781" s="68"/>
    </row>
    <row r="782" spans="1:11" x14ac:dyDescent="0.25">
      <c r="A782" s="19">
        <v>769</v>
      </c>
      <c r="B782" s="26" t="s">
        <v>3</v>
      </c>
      <c r="C782" s="67">
        <f>D782+E782+F782+G782+H782+I782+J782</f>
        <v>15311495</v>
      </c>
      <c r="D782" s="67">
        <v>0</v>
      </c>
      <c r="E782" s="67">
        <v>14444495</v>
      </c>
      <c r="F782" s="67">
        <v>867000</v>
      </c>
      <c r="G782" s="67">
        <v>0</v>
      </c>
      <c r="H782" s="67">
        <v>0</v>
      </c>
      <c r="I782" s="67">
        <v>0</v>
      </c>
      <c r="J782" s="67">
        <v>0</v>
      </c>
      <c r="K782" s="68"/>
    </row>
    <row r="783" spans="1:11" x14ac:dyDescent="0.25">
      <c r="A783" s="19">
        <v>770</v>
      </c>
      <c r="B783" s="69"/>
      <c r="C783" s="70"/>
      <c r="D783" s="70"/>
      <c r="E783" s="70" t="s">
        <v>263</v>
      </c>
      <c r="F783" s="70"/>
      <c r="G783" s="70"/>
      <c r="H783" s="71"/>
      <c r="I783" s="71"/>
      <c r="J783" s="71"/>
      <c r="K783" s="6"/>
    </row>
    <row r="784" spans="1:11" ht="15" customHeight="1" x14ac:dyDescent="0.25">
      <c r="A784" s="19">
        <v>771</v>
      </c>
      <c r="B784" s="81" t="s">
        <v>12</v>
      </c>
      <c r="C784" s="81"/>
      <c r="D784" s="81"/>
      <c r="E784" s="81"/>
      <c r="F784" s="81"/>
      <c r="G784" s="81"/>
      <c r="H784" s="81"/>
      <c r="I784" s="81"/>
      <c r="J784" s="81"/>
      <c r="K784" s="81"/>
    </row>
    <row r="785" spans="1:11" x14ac:dyDescent="0.25">
      <c r="A785" s="19">
        <v>772</v>
      </c>
      <c r="B785" s="40" t="s">
        <v>264</v>
      </c>
      <c r="C785" s="72">
        <f>C786+C787</f>
        <v>6787157.5999999996</v>
      </c>
      <c r="D785" s="72">
        <f t="shared" ref="D785:J785" si="279">D786+D787</f>
        <v>0</v>
      </c>
      <c r="E785" s="72">
        <f t="shared" si="279"/>
        <v>0</v>
      </c>
      <c r="F785" s="72">
        <f t="shared" si="279"/>
        <v>0</v>
      </c>
      <c r="G785" s="72">
        <f t="shared" si="279"/>
        <v>1254900</v>
      </c>
      <c r="H785" s="72">
        <f t="shared" si="279"/>
        <v>2497824</v>
      </c>
      <c r="I785" s="72">
        <f t="shared" si="279"/>
        <v>2234433.6</v>
      </c>
      <c r="J785" s="72">
        <f t="shared" si="279"/>
        <v>800000</v>
      </c>
      <c r="K785" s="73"/>
    </row>
    <row r="786" spans="1:11" x14ac:dyDescent="0.25">
      <c r="A786" s="19">
        <v>773</v>
      </c>
      <c r="B786" s="26" t="s">
        <v>10</v>
      </c>
      <c r="C786" s="72">
        <f>C791</f>
        <v>3688300</v>
      </c>
      <c r="D786" s="72">
        <f t="shared" ref="D786:J786" si="280">D791</f>
        <v>0</v>
      </c>
      <c r="E786" s="72">
        <f t="shared" si="280"/>
        <v>0</v>
      </c>
      <c r="F786" s="72">
        <f t="shared" si="280"/>
        <v>0</v>
      </c>
      <c r="G786" s="72">
        <f t="shared" si="280"/>
        <v>904900</v>
      </c>
      <c r="H786" s="72">
        <f t="shared" si="280"/>
        <v>1466000</v>
      </c>
      <c r="I786" s="72">
        <f t="shared" si="280"/>
        <v>1317400</v>
      </c>
      <c r="J786" s="72">
        <f t="shared" si="280"/>
        <v>0</v>
      </c>
      <c r="K786" s="73"/>
    </row>
    <row r="787" spans="1:11" x14ac:dyDescent="0.25">
      <c r="A787" s="19">
        <v>774</v>
      </c>
      <c r="B787" s="26" t="s">
        <v>11</v>
      </c>
      <c r="C787" s="72">
        <f>C790</f>
        <v>3098857.6</v>
      </c>
      <c r="D787" s="72">
        <f t="shared" ref="D787:J787" si="281">D790</f>
        <v>0</v>
      </c>
      <c r="E787" s="72">
        <f t="shared" si="281"/>
        <v>0</v>
      </c>
      <c r="F787" s="72">
        <f t="shared" si="281"/>
        <v>0</v>
      </c>
      <c r="G787" s="72">
        <f t="shared" si="281"/>
        <v>350000</v>
      </c>
      <c r="H787" s="72">
        <f t="shared" si="281"/>
        <v>1031824</v>
      </c>
      <c r="I787" s="72">
        <f t="shared" si="281"/>
        <v>917033.6</v>
      </c>
      <c r="J787" s="72">
        <f t="shared" si="281"/>
        <v>800000</v>
      </c>
      <c r="K787" s="73"/>
    </row>
    <row r="788" spans="1:11" x14ac:dyDescent="0.25">
      <c r="A788" s="19">
        <v>775</v>
      </c>
      <c r="B788" s="24" t="s">
        <v>109</v>
      </c>
      <c r="C788" s="72"/>
      <c r="D788" s="72"/>
      <c r="E788" s="72"/>
      <c r="F788" s="72"/>
      <c r="G788" s="72"/>
      <c r="H788" s="72"/>
      <c r="I788" s="72"/>
      <c r="J788" s="72"/>
      <c r="K788" s="73"/>
    </row>
    <row r="789" spans="1:11" ht="30.75" x14ac:dyDescent="0.25">
      <c r="A789" s="19">
        <v>776</v>
      </c>
      <c r="B789" s="74" t="s">
        <v>265</v>
      </c>
      <c r="C789" s="72">
        <f>C790+C791</f>
        <v>6787157.5999999996</v>
      </c>
      <c r="D789" s="72">
        <f t="shared" ref="D789:J789" si="282">D790+D791</f>
        <v>0</v>
      </c>
      <c r="E789" s="72">
        <f t="shared" si="282"/>
        <v>0</v>
      </c>
      <c r="F789" s="72">
        <f t="shared" si="282"/>
        <v>0</v>
      </c>
      <c r="G789" s="72">
        <f t="shared" si="282"/>
        <v>1254900</v>
      </c>
      <c r="H789" s="72">
        <f t="shared" si="282"/>
        <v>2497824</v>
      </c>
      <c r="I789" s="72">
        <f t="shared" si="282"/>
        <v>2234433.6</v>
      </c>
      <c r="J789" s="72">
        <f t="shared" si="282"/>
        <v>800000</v>
      </c>
      <c r="K789" s="73"/>
    </row>
    <row r="790" spans="1:11" ht="15.75" x14ac:dyDescent="0.25">
      <c r="A790" s="19">
        <v>777</v>
      </c>
      <c r="B790" s="74" t="s">
        <v>11</v>
      </c>
      <c r="C790" s="72">
        <f>D790+E790+F790+G790+H790+I790+J790</f>
        <v>3098857.6</v>
      </c>
      <c r="D790" s="72">
        <v>0</v>
      </c>
      <c r="E790" s="72">
        <v>0</v>
      </c>
      <c r="F790" s="72">
        <v>0</v>
      </c>
      <c r="G790" s="72">
        <v>350000</v>
      </c>
      <c r="H790" s="72">
        <v>1031824</v>
      </c>
      <c r="I790" s="72">
        <v>917033.6</v>
      </c>
      <c r="J790" s="72">
        <v>800000</v>
      </c>
      <c r="K790" s="73"/>
    </row>
    <row r="791" spans="1:11" ht="15.75" x14ac:dyDescent="0.25">
      <c r="A791" s="19">
        <v>778</v>
      </c>
      <c r="B791" s="74" t="s">
        <v>10</v>
      </c>
      <c r="C791" s="72">
        <f>E791+F791+G791+H791+I791+J791+D791</f>
        <v>3688300</v>
      </c>
      <c r="D791" s="72">
        <v>0</v>
      </c>
      <c r="E791" s="72">
        <v>0</v>
      </c>
      <c r="F791" s="72">
        <v>0</v>
      </c>
      <c r="G791" s="72">
        <v>904900</v>
      </c>
      <c r="H791" s="72">
        <v>1466000</v>
      </c>
      <c r="I791" s="72">
        <v>1317400</v>
      </c>
      <c r="J791" s="72">
        <v>0</v>
      </c>
      <c r="K791" s="73"/>
    </row>
    <row r="792" spans="1:11" x14ac:dyDescent="0.25">
      <c r="A792" s="19">
        <v>779</v>
      </c>
      <c r="D792" s="70"/>
      <c r="E792" s="70" t="s">
        <v>286</v>
      </c>
    </row>
    <row r="793" spans="1:11" ht="15" customHeight="1" x14ac:dyDescent="0.25">
      <c r="A793" s="19">
        <v>780</v>
      </c>
      <c r="B793" s="81" t="s">
        <v>12</v>
      </c>
      <c r="C793" s="81"/>
      <c r="D793" s="81"/>
      <c r="E793" s="81"/>
      <c r="F793" s="81"/>
      <c r="G793" s="81"/>
      <c r="H793" s="81"/>
      <c r="I793" s="81"/>
      <c r="J793" s="81"/>
      <c r="K793" s="81"/>
    </row>
    <row r="794" spans="1:11" x14ac:dyDescent="0.25">
      <c r="A794" s="19">
        <v>781</v>
      </c>
      <c r="B794" s="40" t="s">
        <v>264</v>
      </c>
      <c r="C794" s="72">
        <f>C795+C796</f>
        <v>200000</v>
      </c>
      <c r="D794" s="72">
        <f t="shared" ref="D794:J794" si="283">D795+D796</f>
        <v>0</v>
      </c>
      <c r="E794" s="72">
        <f t="shared" si="283"/>
        <v>0</v>
      </c>
      <c r="F794" s="72">
        <f t="shared" si="283"/>
        <v>0</v>
      </c>
      <c r="G794" s="72">
        <f t="shared" si="283"/>
        <v>0</v>
      </c>
      <c r="H794" s="72">
        <f t="shared" si="283"/>
        <v>0</v>
      </c>
      <c r="I794" s="72">
        <f t="shared" si="283"/>
        <v>0</v>
      </c>
      <c r="J794" s="72">
        <f t="shared" si="283"/>
        <v>200000</v>
      </c>
      <c r="K794" s="76"/>
    </row>
    <row r="795" spans="1:11" x14ac:dyDescent="0.25">
      <c r="A795" s="19">
        <v>782</v>
      </c>
      <c r="B795" s="26" t="s">
        <v>10</v>
      </c>
      <c r="C795" s="72">
        <f>C800</f>
        <v>0</v>
      </c>
      <c r="D795" s="72">
        <f t="shared" ref="D795:J795" si="284">D800</f>
        <v>0</v>
      </c>
      <c r="E795" s="72">
        <f t="shared" si="284"/>
        <v>0</v>
      </c>
      <c r="F795" s="72">
        <f t="shared" si="284"/>
        <v>0</v>
      </c>
      <c r="G795" s="72">
        <f t="shared" si="284"/>
        <v>0</v>
      </c>
      <c r="H795" s="72">
        <f t="shared" si="284"/>
        <v>0</v>
      </c>
      <c r="I795" s="72">
        <f t="shared" si="284"/>
        <v>0</v>
      </c>
      <c r="J795" s="72">
        <f t="shared" si="284"/>
        <v>0</v>
      </c>
      <c r="K795" s="76"/>
    </row>
    <row r="796" spans="1:11" x14ac:dyDescent="0.25">
      <c r="A796" s="19">
        <v>783</v>
      </c>
      <c r="B796" s="26" t="s">
        <v>11</v>
      </c>
      <c r="C796" s="72">
        <f>C799</f>
        <v>200000</v>
      </c>
      <c r="D796" s="72">
        <f t="shared" ref="D796:J796" si="285">D799</f>
        <v>0</v>
      </c>
      <c r="E796" s="72">
        <f t="shared" si="285"/>
        <v>0</v>
      </c>
      <c r="F796" s="72">
        <f t="shared" si="285"/>
        <v>0</v>
      </c>
      <c r="G796" s="72">
        <f t="shared" si="285"/>
        <v>0</v>
      </c>
      <c r="H796" s="72">
        <f t="shared" si="285"/>
        <v>0</v>
      </c>
      <c r="I796" s="72">
        <f t="shared" si="285"/>
        <v>0</v>
      </c>
      <c r="J796" s="72">
        <f t="shared" si="285"/>
        <v>200000</v>
      </c>
      <c r="K796" s="76"/>
    </row>
    <row r="797" spans="1:11" x14ac:dyDescent="0.25">
      <c r="A797" s="19">
        <v>784</v>
      </c>
      <c r="B797" s="24" t="s">
        <v>109</v>
      </c>
      <c r="C797" s="72"/>
      <c r="D797" s="75"/>
      <c r="E797" s="75"/>
      <c r="F797" s="75"/>
      <c r="G797" s="75"/>
      <c r="H797" s="75"/>
      <c r="I797" s="75"/>
      <c r="J797" s="75"/>
      <c r="K797" s="76"/>
    </row>
    <row r="798" spans="1:11" ht="56.25" customHeight="1" x14ac:dyDescent="0.25">
      <c r="A798" s="19">
        <v>785</v>
      </c>
      <c r="B798" s="74" t="s">
        <v>295</v>
      </c>
      <c r="C798" s="72">
        <f>C799+C800</f>
        <v>200000</v>
      </c>
      <c r="D798" s="72">
        <f t="shared" ref="D798:J798" si="286">D799+D800</f>
        <v>0</v>
      </c>
      <c r="E798" s="72">
        <f t="shared" si="286"/>
        <v>0</v>
      </c>
      <c r="F798" s="72">
        <f t="shared" si="286"/>
        <v>0</v>
      </c>
      <c r="G798" s="72">
        <f t="shared" si="286"/>
        <v>0</v>
      </c>
      <c r="H798" s="72">
        <f t="shared" si="286"/>
        <v>0</v>
      </c>
      <c r="I798" s="72">
        <f t="shared" si="286"/>
        <v>0</v>
      </c>
      <c r="J798" s="72">
        <f t="shared" si="286"/>
        <v>200000</v>
      </c>
      <c r="K798" s="76"/>
    </row>
    <row r="799" spans="1:11" ht="15.75" x14ac:dyDescent="0.25">
      <c r="A799" s="19">
        <v>786</v>
      </c>
      <c r="B799" s="74" t="s">
        <v>11</v>
      </c>
      <c r="C799" s="72">
        <f>J799+I799+H799+G799+F799+E799+D799</f>
        <v>200000</v>
      </c>
      <c r="D799" s="75">
        <v>0</v>
      </c>
      <c r="E799" s="75">
        <v>0</v>
      </c>
      <c r="F799" s="75">
        <v>0</v>
      </c>
      <c r="G799" s="75">
        <v>0</v>
      </c>
      <c r="H799" s="75">
        <v>0</v>
      </c>
      <c r="I799" s="75">
        <v>0</v>
      </c>
      <c r="J799" s="75">
        <v>200000</v>
      </c>
      <c r="K799" s="76"/>
    </row>
    <row r="800" spans="1:11" ht="15.75" x14ac:dyDescent="0.25">
      <c r="A800" s="19">
        <v>787</v>
      </c>
      <c r="B800" s="74" t="s">
        <v>10</v>
      </c>
      <c r="C800" s="72">
        <f>J800+I800+H800+G800+F800+E800+D800</f>
        <v>0</v>
      </c>
      <c r="D800" s="75">
        <v>0</v>
      </c>
      <c r="E800" s="75">
        <v>0</v>
      </c>
      <c r="F800" s="75">
        <v>0</v>
      </c>
      <c r="G800" s="75">
        <v>0</v>
      </c>
      <c r="H800" s="75">
        <v>0</v>
      </c>
      <c r="I800" s="75">
        <v>0</v>
      </c>
      <c r="J800" s="75">
        <v>0</v>
      </c>
      <c r="K800" s="76"/>
    </row>
  </sheetData>
  <mergeCells count="50">
    <mergeCell ref="A6:K7"/>
    <mergeCell ref="B775:K775"/>
    <mergeCell ref="B738:K738"/>
    <mergeCell ref="B730:K730"/>
    <mergeCell ref="B726:K726"/>
    <mergeCell ref="B722:K722"/>
    <mergeCell ref="B750:K750"/>
    <mergeCell ref="B751:K751"/>
    <mergeCell ref="B774:K774"/>
    <mergeCell ref="B652:K652"/>
    <mergeCell ref="B453:K453"/>
    <mergeCell ref="B606:K606"/>
    <mergeCell ref="B491:K491"/>
    <mergeCell ref="B492:K492"/>
    <mergeCell ref="B601:K601"/>
    <mergeCell ref="B498:K498"/>
    <mergeCell ref="B483:K483"/>
    <mergeCell ref="B449:K449"/>
    <mergeCell ref="B388:K388"/>
    <mergeCell ref="B361:K361"/>
    <mergeCell ref="B398:K398"/>
    <mergeCell ref="B393:K393"/>
    <mergeCell ref="B445:K445"/>
    <mergeCell ref="B26:K26"/>
    <mergeCell ref="B48:K48"/>
    <mergeCell ref="B71:K71"/>
    <mergeCell ref="B74:K74"/>
    <mergeCell ref="B89:K89"/>
    <mergeCell ref="B30:K30"/>
    <mergeCell ref="B169:K169"/>
    <mergeCell ref="B230:K230"/>
    <mergeCell ref="B245:K245"/>
    <mergeCell ref="B293:K293"/>
    <mergeCell ref="B235:K235"/>
    <mergeCell ref="B125:K125"/>
    <mergeCell ref="J1:K1"/>
    <mergeCell ref="B793:K793"/>
    <mergeCell ref="B784:K784"/>
    <mergeCell ref="B299:K299"/>
    <mergeCell ref="B326:K326"/>
    <mergeCell ref="B98:K98"/>
    <mergeCell ref="B101:K101"/>
    <mergeCell ref="B122:K122"/>
    <mergeCell ref="B164:K164"/>
    <mergeCell ref="C8:J8"/>
    <mergeCell ref="B92:K92"/>
    <mergeCell ref="B140:K140"/>
    <mergeCell ref="B146:K146"/>
    <mergeCell ref="B357:K357"/>
    <mergeCell ref="B331:K3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411 C416 C422 C490 C425:C426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ОЛЯ</cp:lastModifiedBy>
  <cp:lastPrinted>2020-04-07T06:30:09Z</cp:lastPrinted>
  <dcterms:created xsi:type="dcterms:W3CDTF">2014-11-11T06:52:36Z</dcterms:created>
  <dcterms:modified xsi:type="dcterms:W3CDTF">2020-04-07T06:55:42Z</dcterms:modified>
</cp:coreProperties>
</file>